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704" activeTab="0"/>
  </bookViews>
  <sheets>
    <sheet name="Master Fee Schedule-Ex A" sheetId="1" r:id="rId1"/>
    <sheet name="COS - Ex B" sheetId="2" r:id="rId2"/>
    <sheet name="Hours - Ex C" sheetId="3" r:id="rId3"/>
    <sheet name="Rates - Ex D" sheetId="4" r:id="rId4"/>
    <sheet name="Total Cost by Fee - Ex E" sheetId="5" r:id="rId5"/>
  </sheets>
  <externalReferences>
    <externalReference r:id="rId8"/>
  </externalReferences>
  <definedNames>
    <definedName name="OLE_LINK3" localSheetId="0">'Master Fee Schedule-Ex A'!$A$237</definedName>
    <definedName name="_xlnm.Print_Area" localSheetId="1">'COS - Ex B'!$A$1:$L$238</definedName>
    <definedName name="_xlnm.Print_Area" localSheetId="2">'Hours - Ex C'!$A$2:$Z$265</definedName>
    <definedName name="_xlnm.Print_Area" localSheetId="0">'Master Fee Schedule-Ex A'!$A$1:$D$392</definedName>
    <definedName name="_xlnm.Print_Area" localSheetId="3">'Rates - Ex D'!$A$2:$W$32</definedName>
    <definedName name="_xlnm.Print_Area" localSheetId="4">'Total Cost by Fee - Ex E'!$A$2:$Z$245</definedName>
    <definedName name="_xlnm.Print_Titles" localSheetId="1">'COS - Ex B'!$1:$2</definedName>
    <definedName name="_xlnm.Print_Titles" localSheetId="2">'Hours - Ex C'!$2:$2</definedName>
    <definedName name="_xlnm.Print_Titles" localSheetId="4">'Total Cost by Fee - Ex E'!$2:$2</definedName>
  </definedNames>
  <calcPr fullCalcOnLoad="1"/>
</workbook>
</file>

<file path=xl/comments2.xml><?xml version="1.0" encoding="utf-8"?>
<comments xmlns="http://schemas.openxmlformats.org/spreadsheetml/2006/main">
  <authors>
    <author>Jeri Tejeda</author>
  </authors>
  <commentList>
    <comment ref="H224" authorId="0">
      <text>
        <r>
          <rPr>
            <b/>
            <sz val="9"/>
            <rFont val="Tahoma"/>
            <family val="2"/>
          </rPr>
          <t>Jeri Tejeda:</t>
        </r>
        <r>
          <rPr>
            <sz val="9"/>
            <rFont val="Tahoma"/>
            <family val="2"/>
          </rPr>
          <t xml:space="preserve">
I don't think we should charge over $165.  Or the dept needs to review the hours spent on the task and increase if necessary</t>
        </r>
      </text>
    </comment>
    <comment ref="H241" authorId="0">
      <text>
        <r>
          <rPr>
            <b/>
            <sz val="9"/>
            <rFont val="Tahoma"/>
            <family val="2"/>
          </rPr>
          <t>Jeri Tejeda:</t>
        </r>
        <r>
          <rPr>
            <sz val="9"/>
            <rFont val="Tahoma"/>
            <family val="2"/>
          </rPr>
          <t xml:space="preserve">
this was $21 formula was set to equal actual cost</t>
        </r>
      </text>
    </comment>
    <comment ref="H90" authorId="0">
      <text>
        <r>
          <rPr>
            <b/>
            <sz val="9"/>
            <rFont val="Tahoma"/>
            <family val="2"/>
          </rPr>
          <t>Jeri Tejeda:</t>
        </r>
        <r>
          <rPr>
            <sz val="9"/>
            <rFont val="Tahoma"/>
            <family val="2"/>
          </rPr>
          <t xml:space="preserve">
thie actual has decreased from previousl?  Maybe the dept should review the hours spent?</t>
        </r>
      </text>
    </comment>
    <comment ref="H103" authorId="0">
      <text>
        <r>
          <rPr>
            <b/>
            <sz val="9"/>
            <rFont val="Tahoma"/>
            <family val="2"/>
          </rPr>
          <t>Jeri Tejeda:</t>
        </r>
        <r>
          <rPr>
            <sz val="9"/>
            <rFont val="Tahoma"/>
            <family val="2"/>
          </rPr>
          <t xml:space="preserve">
not sure what this is?</t>
        </r>
      </text>
    </comment>
    <comment ref="H193" authorId="0">
      <text>
        <r>
          <rPr>
            <b/>
            <sz val="9"/>
            <rFont val="Tahoma"/>
            <family val="2"/>
          </rPr>
          <t>Jeri Tejeda:</t>
        </r>
        <r>
          <rPr>
            <sz val="9"/>
            <rFont val="Tahoma"/>
            <family val="2"/>
          </rPr>
          <t xml:space="preserve">
cost is low?  Should look at hours</t>
        </r>
      </text>
    </comment>
  </commentList>
</comments>
</file>

<file path=xl/comments5.xml><?xml version="1.0" encoding="utf-8"?>
<comments xmlns="http://schemas.openxmlformats.org/spreadsheetml/2006/main">
  <authors>
    <author>Jeri Tejeda</author>
  </authors>
  <commentList>
    <comment ref="A123" authorId="0">
      <text>
        <r>
          <rPr>
            <sz val="9"/>
            <rFont val="Tahoma"/>
            <family val="2"/>
          </rPr>
          <t xml:space="preserve">
legally can only charge $16</t>
        </r>
      </text>
    </comment>
  </commentList>
</comments>
</file>

<file path=xl/sharedStrings.xml><?xml version="1.0" encoding="utf-8"?>
<sst xmlns="http://schemas.openxmlformats.org/spreadsheetml/2006/main" count="1886" uniqueCount="807">
  <si>
    <t>Promotional items</t>
  </si>
  <si>
    <t>Return check fee</t>
  </si>
  <si>
    <t>VARIANCES:</t>
  </si>
  <si>
    <t>Home occupation</t>
  </si>
  <si>
    <t>Reversion to acreage</t>
  </si>
  <si>
    <t>Lot Split – Administrative (Ordinance Sec. 94-2.202)</t>
  </si>
  <si>
    <t>Major subdivisions</t>
  </si>
  <si>
    <t>SUBDIVISIONS:</t>
  </si>
  <si>
    <t>REZONINGS:</t>
  </si>
  <si>
    <t>Condo / conversion tentative map</t>
  </si>
  <si>
    <t>APPEALS:</t>
  </si>
  <si>
    <t>PERMIT EXTENSIONS:</t>
  </si>
  <si>
    <t>Administrative</t>
  </si>
  <si>
    <t>Public hearing</t>
  </si>
  <si>
    <t>Certificate of compliance</t>
  </si>
  <si>
    <t>Lot line adjustment</t>
  </si>
  <si>
    <t>Request for determination</t>
  </si>
  <si>
    <t>Condition of approval - Public hearing</t>
  </si>
  <si>
    <t>Fish and Game posting fee</t>
  </si>
  <si>
    <t>Subscriptions – Planning Commission agenda</t>
  </si>
  <si>
    <t>TREES:</t>
  </si>
  <si>
    <t>Alteration of protected tree – Public hearing</t>
  </si>
  <si>
    <t>Heritage tree (Nomination)</t>
  </si>
  <si>
    <t>Heritage tree (Removal)</t>
  </si>
  <si>
    <t>Heritage tree (Encroachment on drip line)</t>
  </si>
  <si>
    <t>OTHER FEES:</t>
  </si>
  <si>
    <t>Geologic review</t>
  </si>
  <si>
    <t>Gun ordinance annual license</t>
  </si>
  <si>
    <t>Subpoena services</t>
  </si>
  <si>
    <t>Home occupation permit</t>
  </si>
  <si>
    <t>Mobile vendor</t>
  </si>
  <si>
    <t>Zoning / subdivision map</t>
  </si>
  <si>
    <t>RDA Guidelines</t>
  </si>
  <si>
    <t>Abandoned vehicle</t>
  </si>
  <si>
    <t>Citation sign-off / vehicle inspection – Resident</t>
  </si>
  <si>
    <t>Citation sign-off / vehicle inspection – Non-resident</t>
  </si>
  <si>
    <t>Clearance letter</t>
  </si>
  <si>
    <t>Concealed weapons fee</t>
  </si>
  <si>
    <t xml:space="preserve">Crime reports </t>
  </si>
  <si>
    <t>Curfew violations</t>
  </si>
  <si>
    <t>False alarm response (greater than 2 in 30 days)</t>
  </si>
  <si>
    <t>Livescan applicant fingerprinting</t>
  </si>
  <si>
    <t>Parties and nuisances – Subsequent calls for service</t>
  </si>
  <si>
    <t>Second hand dealer license / Pawns</t>
  </si>
  <si>
    <t>Solicitor / Peddler permits</t>
  </si>
  <si>
    <t>Subpoena deposit – Ofc. civil cases/day</t>
  </si>
  <si>
    <t>Subpoena duces tecum (Per EC 1563)</t>
  </si>
  <si>
    <t>Vehicle abatement – Administrative fee</t>
  </si>
  <si>
    <t>Stored vehicle release – Recovered stolen vehicle</t>
  </si>
  <si>
    <t>Accident report - property damage only</t>
  </si>
  <si>
    <t>Accident report - Injury (1-20/20+ / Extensive)</t>
  </si>
  <si>
    <t>Small project (driveways, sidewalks, etc)</t>
  </si>
  <si>
    <t>Large project (street excavation or engineering plan required)</t>
  </si>
  <si>
    <t>Utility company and district projects</t>
  </si>
  <si>
    <t>ENCROACHMENT PERMITS:</t>
  </si>
  <si>
    <t>ENCROACHMENT INSPECTIONS:</t>
  </si>
  <si>
    <t>Large project</t>
  </si>
  <si>
    <t>Utility company or district project</t>
  </si>
  <si>
    <t>No inspection notification for permitted work</t>
  </si>
  <si>
    <t>MISCELLANEOUS ROAD PERMIT APPLICATIONS:</t>
  </si>
  <si>
    <t>House move review</t>
  </si>
  <si>
    <t>House move inspection</t>
  </si>
  <si>
    <t>Extra legal load</t>
  </si>
  <si>
    <t>Road closure permit, Ext / Mod</t>
  </si>
  <si>
    <t>Not for profit applicant</t>
  </si>
  <si>
    <t>For profit applicant</t>
  </si>
  <si>
    <t>SUBDIVISION MONUMENT CHECKING:</t>
  </si>
  <si>
    <t>1 - 2 Monuments</t>
  </si>
  <si>
    <t>3 - 5 Monuments</t>
  </si>
  <si>
    <t>6 - 9 Monuments</t>
  </si>
  <si>
    <t>10 or more new monuments</t>
  </si>
  <si>
    <t>Error resolution / Discussion</t>
  </si>
  <si>
    <t>MAP CHECKING:</t>
  </si>
  <si>
    <t>Base map revision</t>
  </si>
  <si>
    <t>Certificate of correction review</t>
  </si>
  <si>
    <t>Amended map revision</t>
  </si>
  <si>
    <t xml:space="preserve">     Map exists</t>
  </si>
  <si>
    <t xml:space="preserve">     No map exists</t>
  </si>
  <si>
    <t>ROAD MISCELLANEOUS:</t>
  </si>
  <si>
    <t>ROAD VACATIONS:</t>
  </si>
  <si>
    <t>Vacation of in-use area</t>
  </si>
  <si>
    <t>Road name change - Public road</t>
  </si>
  <si>
    <t>Plan review</t>
  </si>
  <si>
    <t xml:space="preserve">     $25,000 or less</t>
  </si>
  <si>
    <t xml:space="preserve">     $25,000 - $50,000</t>
  </si>
  <si>
    <t xml:space="preserve">     $50,001 or more</t>
  </si>
  <si>
    <t>Bridges or major structures</t>
  </si>
  <si>
    <t>RELATED REVIEW:</t>
  </si>
  <si>
    <t>Drainage review (no improvement plans)</t>
  </si>
  <si>
    <t>Condition of approval compliance check (no improvement plans)</t>
  </si>
  <si>
    <t>$100,000 or less</t>
  </si>
  <si>
    <t>$100,001 or more</t>
  </si>
  <si>
    <t>FLOODPLAIN MANAGEMENT PROGRAM:</t>
  </si>
  <si>
    <t>Flood zone determination - Office review</t>
  </si>
  <si>
    <t>Flood zone determination - Field visit review</t>
  </si>
  <si>
    <t>Floodplain management compliance</t>
  </si>
  <si>
    <t>Floodplain permit application</t>
  </si>
  <si>
    <t>Address change / Private road name change</t>
  </si>
  <si>
    <t>GENERAL &amp; SPECIFIC PLANS:</t>
  </si>
  <si>
    <t>Police
Service
Assistant</t>
  </si>
  <si>
    <t>Police
Officer</t>
  </si>
  <si>
    <t>Copying (8 1/2 x 11)</t>
  </si>
  <si>
    <t>Copying (11 x 17 or color copies)</t>
  </si>
  <si>
    <t>Copying (8 1/2 x 14)</t>
  </si>
  <si>
    <t>Special event permit –No ABC liquor license letter required</t>
  </si>
  <si>
    <t>Floodplain map amendments</t>
  </si>
  <si>
    <t>Work done without permits</t>
  </si>
  <si>
    <t>City
Engineer</t>
  </si>
  <si>
    <t>GRADING:</t>
  </si>
  <si>
    <t>PUBLIC IMPROVEMENT PLAN REVIEW:</t>
  </si>
  <si>
    <t>PUBLIC IMPROVEMENT INSPECTION:</t>
  </si>
  <si>
    <t>Inspection:</t>
  </si>
  <si>
    <t>GENERAL ADMINISTRATIVE SERVICES</t>
  </si>
  <si>
    <t>PLANNING DEPARTMENT SERVICES</t>
  </si>
  <si>
    <t>PUBLIC WORKS SERVICES</t>
  </si>
  <si>
    <t>POLICE SERVICES</t>
  </si>
  <si>
    <t>Administrative hearing</t>
  </si>
  <si>
    <t>Administrative penalty citation</t>
  </si>
  <si>
    <t>City
Clerk</t>
  </si>
  <si>
    <t>City
Attorney</t>
  </si>
  <si>
    <t>Storm
Water
Engineer</t>
  </si>
  <si>
    <t>PW
Inspector</t>
  </si>
  <si>
    <t>Landscaping plan review (Parks Department)</t>
  </si>
  <si>
    <t>Landscaping (Parks Department)</t>
  </si>
  <si>
    <t>Business license application</t>
  </si>
  <si>
    <t>Research &amp; information services</t>
  </si>
  <si>
    <t>TEMP ROAD CLOSURES; CONST; SPECIAL EVENTS:</t>
  </si>
  <si>
    <t>Contract Services</t>
  </si>
  <si>
    <t>CONDITIONAL USE PERMITS:</t>
  </si>
  <si>
    <t>Hourly rate</t>
  </si>
  <si>
    <t>Police
Chief</t>
  </si>
  <si>
    <t xml:space="preserve">Vacation of unused area </t>
  </si>
  <si>
    <t>Floodplain base map revision</t>
  </si>
  <si>
    <t>Plan review:</t>
  </si>
  <si>
    <t>General Plan copy</t>
  </si>
  <si>
    <t>ABC permit letter</t>
  </si>
  <si>
    <t>Special event permit – One-day ABC liquor license letter required</t>
  </si>
  <si>
    <t>$.40 1st page
$.25 thereafter</t>
  </si>
  <si>
    <t>$.65 1st page
$.50 thereafter</t>
  </si>
  <si>
    <t>$1.00 1st page
$.75 thereafter</t>
  </si>
  <si>
    <t>Cost + 10%</t>
  </si>
  <si>
    <t>Actual cost</t>
  </si>
  <si>
    <t>n/a</t>
  </si>
  <si>
    <t>Fixed Fee</t>
  </si>
  <si>
    <t>Time and
Material
Deposit</t>
  </si>
  <si>
    <t>Additional Fee or
Deposit Comment</t>
  </si>
  <si>
    <t>Per tree</t>
  </si>
  <si>
    <t>Plus inspection fees</t>
  </si>
  <si>
    <t>$16 set by State; or $100/yr
+ $100 security deposit</t>
  </si>
  <si>
    <t>Plus 8% of improvements</t>
  </si>
  <si>
    <t>Plus 6% of improvements</t>
  </si>
  <si>
    <t>Plus 2% of improvements &gt; $50,000</t>
  </si>
  <si>
    <t>Plus 2% of improvements</t>
  </si>
  <si>
    <t>Plus 6.5% of improvements</t>
  </si>
  <si>
    <t xml:space="preserve">Plus 4.5% of improvements&gt;$100,000 </t>
  </si>
  <si>
    <t>Plus 7% of improvements</t>
  </si>
  <si>
    <t>Per parcel</t>
  </si>
  <si>
    <t>Per lot</t>
  </si>
  <si>
    <t>Plus 1% of amount over $100,000</t>
  </si>
  <si>
    <t>Plus 4% of amount over $100,000</t>
  </si>
  <si>
    <t>No charge</t>
  </si>
  <si>
    <t>Sheriff Department charge only</t>
  </si>
  <si>
    <t>After 2 alarms in 30 days</t>
  </si>
  <si>
    <t>Plus County fee</t>
  </si>
  <si>
    <t>Per EC 1563</t>
  </si>
  <si>
    <t>Cost of service</t>
  </si>
  <si>
    <t>Maximum permitted by code</t>
  </si>
  <si>
    <t>City ordinance</t>
  </si>
  <si>
    <t>Plus double inspection and permit fees</t>
  </si>
  <si>
    <t>Existing policy</t>
  </si>
  <si>
    <t>Current fee plus CPI</t>
  </si>
  <si>
    <t>Basis for proposed fees</t>
  </si>
  <si>
    <t>No change</t>
  </si>
  <si>
    <t>Time and materials charge</t>
  </si>
  <si>
    <t>Staff estimate</t>
  </si>
  <si>
    <t>Notes:</t>
  </si>
  <si>
    <t>(1) n/a indicates that there is not sufficient data to calculate the actual cost of service</t>
  </si>
  <si>
    <t>n/a (1)</t>
  </si>
  <si>
    <t>Analysis of Hours:</t>
  </si>
  <si>
    <t>Full Time Total</t>
  </si>
  <si>
    <t>Less:</t>
  </si>
  <si>
    <t xml:space="preserve">     Sick (12 days/yr)</t>
  </si>
  <si>
    <t>Productive Hours</t>
  </si>
  <si>
    <t>COH</t>
  </si>
  <si>
    <t>DOH</t>
  </si>
  <si>
    <t>S&amp;B or $/Hr</t>
  </si>
  <si>
    <t xml:space="preserve">     Holidays (12+2 floating/yr)</t>
  </si>
  <si>
    <t>Sources</t>
  </si>
  <si>
    <t>Unclassified Uses</t>
  </si>
  <si>
    <t>SPECIAL PERMITS &amp; LICENSES</t>
  </si>
  <si>
    <t>Adult Business Permits</t>
  </si>
  <si>
    <t>Bingo Licenses</t>
  </si>
  <si>
    <t>Public Dance Licenses</t>
  </si>
  <si>
    <t>Sound Amplification Permit</t>
  </si>
  <si>
    <t>River Oaks Crossing Specific Plan Fee</t>
  </si>
  <si>
    <t>Police Call For Service Fee (by Agreement)</t>
  </si>
  <si>
    <t>Variances</t>
  </si>
  <si>
    <t>Conditional Use Permit</t>
  </si>
  <si>
    <t>Parcel Maps (Minor subdivisions)</t>
  </si>
  <si>
    <t xml:space="preserve">Rezoning </t>
  </si>
  <si>
    <t>Completion of Review</t>
  </si>
  <si>
    <t>Preliminary Review ("Merit" Review for Applicant)</t>
  </si>
  <si>
    <t xml:space="preserve">Applicant appeal </t>
  </si>
  <si>
    <t xml:space="preserve">Neighbor/Non-Applicant Appeal </t>
  </si>
  <si>
    <t>City Council Member Appeal</t>
  </si>
  <si>
    <t xml:space="preserve">   Preliminary Review ("Merit" Review for Applicant)</t>
  </si>
  <si>
    <t xml:space="preserve">   Completion of Review</t>
  </si>
  <si>
    <t>Development agreements:</t>
  </si>
  <si>
    <t>Commercial Site Plan Review</t>
  </si>
  <si>
    <t>C.3 Compliance Review</t>
  </si>
  <si>
    <t>Stock Pile Permit</t>
  </si>
  <si>
    <t xml:space="preserve">     Vacation (3 wks avg/yr)</t>
  </si>
  <si>
    <t xml:space="preserve">    Tracking Time/City Meetings</t>
  </si>
  <si>
    <t>PD</t>
  </si>
  <si>
    <t>City Staff</t>
  </si>
  <si>
    <t>Massage Parlor Permits</t>
  </si>
  <si>
    <t>Masseuse Permits</t>
  </si>
  <si>
    <t>$24 per hour plus $.10 per page</t>
  </si>
  <si>
    <t>Plus $100 per lot/unit</t>
  </si>
  <si>
    <t>Mobile Vendor</t>
  </si>
  <si>
    <t>Per lot, $402 max. for adjacent lots</t>
  </si>
  <si>
    <t>Plus $67/lot, $734 max. for adj. lots</t>
  </si>
  <si>
    <t>Plus $265 for 1 intersection &amp; $64&gt;1</t>
  </si>
  <si>
    <t>Plus $34/lot</t>
  </si>
  <si>
    <t>Plus $66 per monument &gt;10</t>
  </si>
  <si>
    <t>Actual cost; GC 5130</t>
  </si>
  <si>
    <t>Per tree; only charged if not part of a project</t>
  </si>
  <si>
    <t>Ability to charge are subject to limits by State Law.</t>
  </si>
  <si>
    <t>Parking Citation required by State</t>
  </si>
  <si>
    <t xml:space="preserve">Cost of service </t>
  </si>
  <si>
    <t>Commercial Site Plan Inspection</t>
  </si>
  <si>
    <t>Contract + 25%</t>
  </si>
  <si>
    <t>Rotational Tow Application Fees</t>
  </si>
  <si>
    <t>Filing Fee for Notice of Intent to Circulate a Initiative Petition</t>
  </si>
  <si>
    <t>DEVELOPMENT PLANS/DESIGN REVIEWS:</t>
  </si>
  <si>
    <t>Construction and Debris Plan Fees (Solid Waste Diversion)</t>
  </si>
  <si>
    <t>SIGN PERMITS:</t>
  </si>
  <si>
    <t>Sign Permit Fees - Administrative Approval</t>
  </si>
  <si>
    <t>Sign Permit Fees - Planning Commission Approval</t>
  </si>
  <si>
    <t>Zoning Administrator Fees for Conditional Use Permit or Variance</t>
  </si>
  <si>
    <t>Completion of Review:</t>
  </si>
  <si>
    <t xml:space="preserve">   Consultant completion</t>
  </si>
  <si>
    <t xml:space="preserve">   In-House completion</t>
  </si>
  <si>
    <t>Large Family Child Care</t>
  </si>
  <si>
    <t>Filing Fee for Notice of Intent to Circulate an Initiative Petition</t>
  </si>
  <si>
    <t>Maximum permitted by code.</t>
  </si>
  <si>
    <t>Large Family Day Care</t>
  </si>
  <si>
    <t>Cost of service, not to exceed USPS fees (currently $15)</t>
  </si>
  <si>
    <t>Special event – non-profit organization (with or without ABC letter)</t>
  </si>
  <si>
    <t>Actual cost for staff, equipment, lab work.</t>
  </si>
  <si>
    <t>Hourly charge; $415 minimum</t>
  </si>
  <si>
    <t xml:space="preserve">Deposit is refunded to the filer if, within one year of the date of filing the notice of intent, the elections official certifies the sufficiency of the petition. </t>
  </si>
  <si>
    <t>Residential Density Bonus Review</t>
  </si>
  <si>
    <t>Residential Density Bonus Reivew</t>
  </si>
  <si>
    <t xml:space="preserve">     Breaks/Donning &amp; Daufing (30 min/day)</t>
  </si>
  <si>
    <t xml:space="preserve">     Dept of Labor CPI - SF-OAK-SJ).</t>
  </si>
  <si>
    <t>Park Maintenance Manager</t>
  </si>
  <si>
    <r>
      <t xml:space="preserve">Passport </t>
    </r>
    <r>
      <rPr>
        <sz val="12"/>
        <rFont val="Arial"/>
        <family val="2"/>
      </rPr>
      <t>photos</t>
    </r>
  </si>
  <si>
    <r>
      <t xml:space="preserve">Passport </t>
    </r>
    <r>
      <rPr>
        <sz val="10"/>
        <rFont val="Arial"/>
        <family val="2"/>
      </rPr>
      <t>photos</t>
    </r>
  </si>
  <si>
    <t>Additional HCP Application Review Fee (for applicable projects)</t>
  </si>
  <si>
    <t>For 1st citation in 1 year; $200 and $500 for subsequent citations in 1 year</t>
  </si>
  <si>
    <t xml:space="preserve">Plus $100 per lot/unit over 50 </t>
  </si>
  <si>
    <t>Cost of service; Applicant pays any fees due to outside agencies</t>
  </si>
  <si>
    <t>Damage to protected tree (penalty)</t>
  </si>
  <si>
    <t>Penalty calculated pursuant to Oakley Municipal Code section 9.1.1112</t>
  </si>
  <si>
    <t>Per OMC</t>
  </si>
  <si>
    <t>Plus Department of Justice fee</t>
  </si>
  <si>
    <t>Subpoena witness fees</t>
  </si>
  <si>
    <t>Application to destroy, cut down or remove protected tree</t>
  </si>
  <si>
    <t>Stored vehicle release</t>
  </si>
  <si>
    <r>
      <t xml:space="preserve">DUI / </t>
    </r>
    <r>
      <rPr>
        <sz val="12"/>
        <rFont val="Arial"/>
        <family val="2"/>
      </rPr>
      <t>Emergency response cost recovery</t>
    </r>
  </si>
  <si>
    <r>
      <t>ELIMINATE-</t>
    </r>
    <r>
      <rPr>
        <strike/>
        <sz val="10"/>
        <rFont val="Arial"/>
        <family val="2"/>
      </rPr>
      <t>Fish and Game posting fee</t>
    </r>
  </si>
  <si>
    <t xml:space="preserve">Zoning Administrator Review repaint/re-façade </t>
  </si>
  <si>
    <t>Zoning Administrator- All others</t>
  </si>
  <si>
    <t>PC/CC Review - Major (tentative map-homes, new commercial/industrial construction)</t>
  </si>
  <si>
    <r>
      <t xml:space="preserve">PC/CC </t>
    </r>
    <r>
      <rPr>
        <sz val="12"/>
        <rFont val="Arial"/>
        <family val="2"/>
      </rPr>
      <t>Review -Minor (ZA referrals, significant painting/façades)</t>
    </r>
  </si>
  <si>
    <t>Subpoena Witness Fees</t>
  </si>
  <si>
    <t>Zoning Administrator Review - All others</t>
  </si>
  <si>
    <r>
      <rPr>
        <sz val="10"/>
        <rFont val="Arial"/>
        <family val="2"/>
      </rPr>
      <t xml:space="preserve">Planning Commission/City Council </t>
    </r>
    <r>
      <rPr>
        <sz val="10"/>
        <rFont val="Arial"/>
        <family val="2"/>
      </rPr>
      <t>Review - Major (Tent. Map- Homes, New Commercial/Industrial Construction)</t>
    </r>
  </si>
  <si>
    <t>Appeal of decision to destroy, cut down or remove protected tree</t>
  </si>
  <si>
    <t>Special event – wide vehicle escort/parades</t>
  </si>
  <si>
    <r>
      <t>Planning Commission/City Council</t>
    </r>
    <r>
      <rPr>
        <sz val="10"/>
        <rFont val="Arial"/>
        <family val="2"/>
      </rPr>
      <t xml:space="preserve"> Review - Minor (ZA referrals, significant painting/facades)</t>
    </r>
  </si>
  <si>
    <r>
      <t xml:space="preserve">DUI </t>
    </r>
    <r>
      <rPr>
        <sz val="10"/>
        <rFont val="Arial"/>
        <family val="2"/>
      </rPr>
      <t>Emergency response cost recovery</t>
    </r>
  </si>
  <si>
    <t>Special event – non-profit organization (with or without ABC Letter)</t>
  </si>
  <si>
    <t>Sr. Account.
Tech.</t>
  </si>
  <si>
    <t>Landscape Mtc Foreman</t>
  </si>
  <si>
    <t>PW Administrative Specialist</t>
  </si>
  <si>
    <t xml:space="preserve">$/Hr - Per Agreements for hourly outside Contractors </t>
  </si>
  <si>
    <t>Parcel map</t>
  </si>
  <si>
    <t>Final map</t>
  </si>
  <si>
    <t>Taxicab Owner Permit</t>
  </si>
  <si>
    <t>Taxicab Driver Permit</t>
  </si>
  <si>
    <t xml:space="preserve">Final map </t>
  </si>
  <si>
    <t>Parcel Map</t>
  </si>
  <si>
    <t>Fee pursuant to AB 2612; mileage rate updated to IRS business rate.</t>
  </si>
  <si>
    <t>Per Day plus $.575 per mile travel</t>
  </si>
  <si>
    <t>Road closure permit, Ext / Mod (Major Utility Projects)</t>
  </si>
  <si>
    <t>Plus 3% of improvement value</t>
  </si>
  <si>
    <t>Plus 5% of improvement value</t>
  </si>
  <si>
    <t>New Fee for 2015 Study</t>
  </si>
  <si>
    <t>Copy of Meeting on flash drive, CD, or DVD</t>
  </si>
  <si>
    <t>Cost of recording media only</t>
  </si>
  <si>
    <t>Varies, fee is cost of recording media only</t>
  </si>
  <si>
    <t>Clearance Letters</t>
  </si>
  <si>
    <t xml:space="preserve">  Fee for Resident</t>
  </si>
  <si>
    <t xml:space="preserve">  Fee for non-resident</t>
  </si>
  <si>
    <t>Concealed Weapons Dealer Permit</t>
  </si>
  <si>
    <t xml:space="preserve">  Initial fee (plus State fingerprinting processing fee)</t>
  </si>
  <si>
    <t xml:space="preserve">  Annual renewal of existing license (plus State processing fee)</t>
  </si>
  <si>
    <t>Concealed Weapons Permit</t>
  </si>
  <si>
    <t xml:space="preserve">  City processing fee (does not include state Fingerprinting processing fee</t>
  </si>
  <si>
    <t xml:space="preserve">  Annual renewal City processing fee (doens not include State fingerprinting processing fee</t>
  </si>
  <si>
    <t>Gun Storage Services pursuant to Court orders</t>
  </si>
  <si>
    <t xml:space="preserve">  Administrative processing fee (per incident)</t>
  </si>
  <si>
    <t xml:space="preserve">  Storage fee (per month or any fraction thereof) per gun</t>
  </si>
  <si>
    <t>Police Service Ass't P/T</t>
  </si>
  <si>
    <t>Police Lieutenant</t>
  </si>
  <si>
    <t>Review of Local Criminal History</t>
  </si>
  <si>
    <t xml:space="preserve">  Production of documents only</t>
  </si>
  <si>
    <t>Government Code 68096.1</t>
  </si>
  <si>
    <t>Vehicle Repossession Fee (VIN Verification charge individuals only)</t>
  </si>
  <si>
    <t>Government Code 41612</t>
  </si>
  <si>
    <t>Booking Fee</t>
  </si>
  <si>
    <t>ABC Permit letter</t>
  </si>
  <si>
    <t>Contra Costa County fee</t>
  </si>
  <si>
    <t xml:space="preserve">  Fee for resident</t>
  </si>
  <si>
    <t xml:space="preserve">  Fee for nonresident</t>
  </si>
  <si>
    <t>plus current DOJ fees</t>
  </si>
  <si>
    <t xml:space="preserve">  Initial fee </t>
  </si>
  <si>
    <t xml:space="preserve">  Renewal Fee</t>
  </si>
  <si>
    <t xml:space="preserve">  Renewal fee (plus State processing fee)</t>
  </si>
  <si>
    <t>Gun Storage Services pursuant to Court Order</t>
  </si>
  <si>
    <t xml:space="preserve">  Administrative processing fee per incident</t>
  </si>
  <si>
    <t>Gun Storage Services pusuant to Court Order</t>
  </si>
  <si>
    <t xml:space="preserve">  Administrative Processing fee</t>
  </si>
  <si>
    <t>Evidence Code Section  1563 (b)</t>
  </si>
  <si>
    <t xml:space="preserve">  Appearance request (officer/records</t>
  </si>
  <si>
    <t>Zoning Verification Letter</t>
  </si>
  <si>
    <t>Zoning Verification Fee</t>
  </si>
  <si>
    <t>Cost of Service</t>
  </si>
  <si>
    <t>Concrete Driveway/Pathway Addition (back of sidewalk</t>
  </si>
  <si>
    <t>General Encroachment Permit</t>
  </si>
  <si>
    <t>Tree removal</t>
  </si>
  <si>
    <t>Debris Box/Storage Container</t>
  </si>
  <si>
    <t>Tree Removal</t>
  </si>
  <si>
    <t>Maximum per government code Section 1719</t>
  </si>
  <si>
    <t>$25 for 1st, $35 for subsequent</t>
  </si>
  <si>
    <t>$35/$25</t>
  </si>
  <si>
    <t>Code enforcement Re-inspection Fees</t>
  </si>
  <si>
    <t>Code enforcement re-inspection fees</t>
  </si>
  <si>
    <t>Code Enforce Tech</t>
  </si>
  <si>
    <t>New Fee for 2017 Study</t>
  </si>
  <si>
    <t>Large Permit &lt;= $10,000</t>
  </si>
  <si>
    <t>Large Permit &gt; $10,000</t>
  </si>
  <si>
    <t>Concrete Driveway/Pathway Addition (back of sidewalk)</t>
  </si>
  <si>
    <t>Recreation class cancellation/refund fee</t>
  </si>
  <si>
    <t>Recreation cancellation/refund fee</t>
  </si>
  <si>
    <t>Senior Rec Leader</t>
  </si>
  <si>
    <t xml:space="preserve">(2) CPI = 6.82% from December 2014 to December 2016 (the most recent US </t>
  </si>
  <si>
    <t>SMALL ENCROACHMENT PERMIT CATEGORY</t>
  </si>
  <si>
    <t>LARGE ENCROACHMENT PERMIT CATEGORY</t>
  </si>
  <si>
    <t>Photos to CD</t>
  </si>
  <si>
    <t>Based on estimate</t>
  </si>
  <si>
    <t>Certificate of Complaiance</t>
  </si>
  <si>
    <t>Principal
Planner</t>
  </si>
  <si>
    <t>2019 PROPOSED FEES</t>
  </si>
  <si>
    <t>2019 ESTIMATED AVG COST OF SERVICE</t>
  </si>
  <si>
    <t>2021 ESTIMATED AVG COST OF SERVICE</t>
  </si>
  <si>
    <t>2021 PROPOSED FEES</t>
  </si>
  <si>
    <t>+ current DOJ fees</t>
  </si>
  <si>
    <t>$100</t>
  </si>
  <si>
    <t xml:space="preserve">Large Permit &lt;=$10,000 </t>
  </si>
  <si>
    <r>
      <t xml:space="preserve">Extra legal load </t>
    </r>
    <r>
      <rPr>
        <sz val="12"/>
        <color indexed="10"/>
        <rFont val="Arial"/>
        <family val="2"/>
      </rPr>
      <t>&lt;&lt;FYI LEGALLY WE CAN ONLY CHARGE $16&gt;&gt;</t>
    </r>
  </si>
  <si>
    <r>
      <t xml:space="preserve">Floodplain base map revision </t>
    </r>
    <r>
      <rPr>
        <sz val="12"/>
        <color indexed="10"/>
        <rFont val="Arial"/>
        <family val="2"/>
      </rPr>
      <t>&lt;&lt;NEED FEE IS $60/ LOT</t>
    </r>
  </si>
  <si>
    <t>Pricipal
Engineer</t>
  </si>
  <si>
    <t>Eng. Tech</t>
  </si>
  <si>
    <t>Office Assistant</t>
  </si>
  <si>
    <t>Deputy City Clerk</t>
  </si>
  <si>
    <t>Kerr</t>
  </si>
  <si>
    <t>Carmody</t>
  </si>
  <si>
    <t>Strelo</t>
  </si>
  <si>
    <t>Vreonis</t>
  </si>
  <si>
    <t>Keller</t>
  </si>
  <si>
    <t>Rohani</t>
  </si>
  <si>
    <t>Saengchalern</t>
  </si>
  <si>
    <t>Duran</t>
  </si>
  <si>
    <t>Valenzuela</t>
  </si>
  <si>
    <t>Dela Cruz</t>
  </si>
  <si>
    <t>Valle</t>
  </si>
  <si>
    <t>Williams/Graham</t>
  </si>
  <si>
    <t>Code Enforce Officer</t>
  </si>
  <si>
    <t>Baldwin</t>
  </si>
  <si>
    <t>Accounting Manager</t>
  </si>
  <si>
    <t>Recreation Director</t>
  </si>
  <si>
    <t>Tejeda</t>
  </si>
  <si>
    <t>Bermudez</t>
  </si>
  <si>
    <t>Bruno</t>
  </si>
  <si>
    <t>Hicks</t>
  </si>
  <si>
    <t>Kabalin</t>
  </si>
  <si>
    <t>Capital Projects Engineer</t>
  </si>
  <si>
    <t>Capelletti</t>
  </si>
  <si>
    <t>Beard</t>
  </si>
  <si>
    <t>Highest Paid Office</t>
  </si>
  <si>
    <t>Aguilar</t>
  </si>
  <si>
    <t>S&amp;B - 2021-2022 Budget</t>
  </si>
  <si>
    <t>COH = City Overhead.  Overhead rates were retained from the 2021-2022 rate calculations; updated as necessary to reflect organzational changes.</t>
  </si>
  <si>
    <t>DOH = Department Overhead. Overhead rates were retained from the 2021-2022 rate calculations, updated as necessary to reflect organizational changes.</t>
  </si>
  <si>
    <t>Average of all PO's</t>
  </si>
  <si>
    <t>Cole Huber</t>
  </si>
  <si>
    <t>Rate of Pay</t>
  </si>
  <si>
    <t>Total</t>
  </si>
  <si>
    <t>Certificate of Compliance-Other</t>
  </si>
  <si>
    <t>Per Day plus current IRS rate per mile of travel</t>
  </si>
  <si>
    <t>Proposed Revisions</t>
  </si>
  <si>
    <t>Passport Execution Fee</t>
  </si>
  <si>
    <t>Per SB 1186</t>
  </si>
  <si>
    <t>CASP Annual Fee</t>
  </si>
  <si>
    <t>Business License Annual Fee</t>
  </si>
  <si>
    <t>Transfer of License or Location</t>
  </si>
  <si>
    <t>Lost License/Duplicate License</t>
  </si>
  <si>
    <t>$100 plus $10 per full time equivalent employee (pro-rated by quarter for new licenses)</t>
  </si>
  <si>
    <t>Passport photos</t>
  </si>
  <si>
    <t>Planning Commission/City Council Review - Minor (ZA referrals, significant painting/facades)</t>
  </si>
  <si>
    <t>Planning Commission/City Council Review - Major (Tent. Map- Homes, New Commercial/Industrial Construction)</t>
  </si>
  <si>
    <t>DUI Emergency response cost recovery</t>
  </si>
  <si>
    <t>add back since planning commission will return</t>
  </si>
  <si>
    <t>Based on Estimate + Bond</t>
  </si>
  <si>
    <t>Pool</t>
  </si>
  <si>
    <t>All fees include inspection and current USA fee</t>
  </si>
  <si>
    <t>Utility Company or District Project</t>
  </si>
  <si>
    <t>Plus $265 for 1 intersection &amp; $64 each additional intersection</t>
  </si>
  <si>
    <r>
      <t xml:space="preserve">$5 </t>
    </r>
    <r>
      <rPr>
        <sz val="10"/>
        <color indexed="10"/>
        <rFont val="Arial"/>
        <family val="2"/>
      </rPr>
      <t>$12</t>
    </r>
  </si>
  <si>
    <r>
      <t xml:space="preserve">$25 </t>
    </r>
    <r>
      <rPr>
        <sz val="10"/>
        <color indexed="10"/>
        <rFont val="Arial"/>
        <family val="2"/>
      </rPr>
      <t>$42</t>
    </r>
  </si>
  <si>
    <r>
      <t xml:space="preserve">$25 </t>
    </r>
    <r>
      <rPr>
        <sz val="10"/>
        <color indexed="10"/>
        <rFont val="Arial"/>
        <family val="2"/>
      </rPr>
      <t>$44</t>
    </r>
  </si>
  <si>
    <t xml:space="preserve">Vehicle abatement </t>
  </si>
  <si>
    <t xml:space="preserve">    New</t>
  </si>
  <si>
    <t xml:space="preserve">    Renewal</t>
  </si>
  <si>
    <t>Time and Materials Charge</t>
  </si>
  <si>
    <t>$25 for 1st, $35 for Subsequent</t>
  </si>
  <si>
    <t>Passport Photos</t>
  </si>
  <si>
    <t>Promotional Items</t>
  </si>
  <si>
    <t>Return Check Fee</t>
  </si>
  <si>
    <t>General Plan Copy</t>
  </si>
  <si>
    <t>Subpoena Services</t>
  </si>
  <si>
    <t>Research &amp; Information Services</t>
  </si>
  <si>
    <t>Administrative Hearing</t>
  </si>
  <si>
    <t>Administrative Penalty Citation</t>
  </si>
  <si>
    <t>Copy of Meeting on Flash Drive, CD, or DVD</t>
  </si>
  <si>
    <t xml:space="preserve">     Planning Commission/City Council Review - Minor (ZA referrals, significant painting/facades)</t>
  </si>
  <si>
    <t xml:space="preserve">     Planning Commission/City Council Review - Major (Tent. Map- Homes, New Commercial/Industrial Construction)</t>
  </si>
  <si>
    <t xml:space="preserve">     Rezoning </t>
  </si>
  <si>
    <t xml:space="preserve">     Preliminary Review ("Merit" Review for Applicant)</t>
  </si>
  <si>
    <t xml:space="preserve">     Completion of Review</t>
  </si>
  <si>
    <t xml:space="preserve">     Applicant appeal </t>
  </si>
  <si>
    <t xml:space="preserve">     Neighbor/Non-Applicant Appeal </t>
  </si>
  <si>
    <t xml:space="preserve">     Administrative</t>
  </si>
  <si>
    <t xml:space="preserve">     Public hearing</t>
  </si>
  <si>
    <t xml:space="preserve">     Reversion to Acreage</t>
  </si>
  <si>
    <t xml:space="preserve">     Condo/Conversion tentative map</t>
  </si>
  <si>
    <t>Zoning/Subdivision Map</t>
  </si>
  <si>
    <t xml:space="preserve">     Application to Destroy, Cut Down or Remove Protected Tree</t>
  </si>
  <si>
    <t xml:space="preserve">     Appeal of Decision to Destroy, Cut Down or Remove Protected Tree</t>
  </si>
  <si>
    <t xml:space="preserve">     Damage to Protected Tree (Penalty)</t>
  </si>
  <si>
    <t xml:space="preserve">     Zoning Verification Letter</t>
  </si>
  <si>
    <t xml:space="preserve">     Additional HCP Application Review Fee (for applicable projects)</t>
  </si>
  <si>
    <t xml:space="preserve">     Home Occupation Permit</t>
  </si>
  <si>
    <t xml:space="preserve">     Construction and Debris Plan Fees (Solid Waste Diversion)</t>
  </si>
  <si>
    <t xml:space="preserve">     SMALL ENCROACHMENT PERMIT CATEGORY</t>
  </si>
  <si>
    <t xml:space="preserve">          Tree Removal</t>
  </si>
  <si>
    <t xml:space="preserve">          Debris Box/Storage Container</t>
  </si>
  <si>
    <t xml:space="preserve">     LARGE ENCROACHMENT PERMIT CATEGORY</t>
  </si>
  <si>
    <t xml:space="preserve">          Large Permit &lt;= $10,000</t>
  </si>
  <si>
    <t xml:space="preserve">          Large Permit &gt; $10,000</t>
  </si>
  <si>
    <t xml:space="preserve">          Utility Company or District Project</t>
  </si>
  <si>
    <t xml:space="preserve">     House Move Review</t>
  </si>
  <si>
    <t xml:space="preserve">     House Move Inspection</t>
  </si>
  <si>
    <t>$16 set by State; or $100/yr + $100 security deposit</t>
  </si>
  <si>
    <t xml:space="preserve">     Extra Legal Load</t>
  </si>
  <si>
    <t xml:space="preserve">     Not For Profit Applicant</t>
  </si>
  <si>
    <t xml:space="preserve">     For Profit Applicant</t>
  </si>
  <si>
    <t xml:space="preserve">     1 - 2 Monuments</t>
  </si>
  <si>
    <t xml:space="preserve">     3 - 5 Monuments</t>
  </si>
  <si>
    <t xml:space="preserve">     6 - 9 Monuments</t>
  </si>
  <si>
    <t xml:space="preserve">     10 or more new monuments</t>
  </si>
  <si>
    <t xml:space="preserve">     Error Resolution / Discussion</t>
  </si>
  <si>
    <t xml:space="preserve">     Parcel Map</t>
  </si>
  <si>
    <t xml:space="preserve">     Final Map </t>
  </si>
  <si>
    <t xml:space="preserve">     Base Map Revision</t>
  </si>
  <si>
    <t xml:space="preserve">     Certificate of Correction Review</t>
  </si>
  <si>
    <t xml:space="preserve">     Amended Map Revision</t>
  </si>
  <si>
    <t xml:space="preserve">     Road Name Change-Public Road</t>
  </si>
  <si>
    <t xml:space="preserve">     Address Change/Private Road Name Change</t>
  </si>
  <si>
    <t xml:space="preserve">          $50,001 or more</t>
  </si>
  <si>
    <t xml:space="preserve">     Plan Review</t>
  </si>
  <si>
    <t xml:space="preserve">     Commercial Site Plan Review</t>
  </si>
  <si>
    <t xml:space="preserve">     C.3 Compliance Review</t>
  </si>
  <si>
    <t xml:space="preserve">     Bridges or Major Structures</t>
  </si>
  <si>
    <t xml:space="preserve">     Drainage Review (no improvement plans)</t>
  </si>
  <si>
    <t xml:space="preserve">     Condition of Approval Compliance Check (no improvement plans)</t>
  </si>
  <si>
    <t xml:space="preserve">     Certificate of Compliance</t>
  </si>
  <si>
    <t xml:space="preserve">     Lot line adjustment</t>
  </si>
  <si>
    <t xml:space="preserve">     $100,001 or more</t>
  </si>
  <si>
    <t xml:space="preserve">     Commercial Site Plan Inspection</t>
  </si>
  <si>
    <t xml:space="preserve">     Landscaping (Parks Department)</t>
  </si>
  <si>
    <t xml:space="preserve">     Flood Zone Determination - Office Review</t>
  </si>
  <si>
    <t xml:space="preserve">     Flood Zone Determination - Field Visit Review</t>
  </si>
  <si>
    <t xml:space="preserve">     Floodplain Management Compliance</t>
  </si>
  <si>
    <t xml:space="preserve">     Floodplain Permit Application</t>
  </si>
  <si>
    <t xml:space="preserve">     Floodplain Base Map Revision</t>
  </si>
  <si>
    <t xml:space="preserve">     Floodplain Map Amendments</t>
  </si>
  <si>
    <t xml:space="preserve">     Plan review:</t>
  </si>
  <si>
    <t xml:space="preserve">          $100,000 or less</t>
  </si>
  <si>
    <t xml:space="preserve">          $100,001 or more</t>
  </si>
  <si>
    <t xml:space="preserve">     Inspection:</t>
  </si>
  <si>
    <t xml:space="preserve">     Stock Pile Permit</t>
  </si>
  <si>
    <t>Abandoned Vehicle</t>
  </si>
  <si>
    <t>ABC Permit Letter</t>
  </si>
  <si>
    <t>Accident Report - Property Damage Only</t>
  </si>
  <si>
    <t>Accident Report - Injury (1-20/20+ / Extensive)</t>
  </si>
  <si>
    <t xml:space="preserve">     Fee for Resident</t>
  </si>
  <si>
    <t>Clearance Letter:</t>
  </si>
  <si>
    <t xml:space="preserve">     Fee for Non-Resident</t>
  </si>
  <si>
    <t>Concealed Weapons Fee:</t>
  </si>
  <si>
    <t xml:space="preserve">     Initial Fee (Plus State Fingerprinting Processing Fee)</t>
  </si>
  <si>
    <t xml:space="preserve">     Renewal Fee (Plus State Fingerprinting Processing Fee)</t>
  </si>
  <si>
    <t xml:space="preserve">Crime Reports </t>
  </si>
  <si>
    <t>DUI Emergency Response Cost Recovery</t>
  </si>
  <si>
    <t>False Alarm Response (more than 2 in 30 days)</t>
  </si>
  <si>
    <t>Livescan Applicant Fingerprinting</t>
  </si>
  <si>
    <t>Gun Storage Services pursuant to Court Order:</t>
  </si>
  <si>
    <t xml:space="preserve">     Administrative Processing Fee Per Incident</t>
  </si>
  <si>
    <t xml:space="preserve">     Storage Fee (per month or any fraction thereof) per Gun</t>
  </si>
  <si>
    <t>Parties and Nuisances – Subsequent Calls for Service</t>
  </si>
  <si>
    <t>Special Event Permit –No ABC Liquor License Letter Required</t>
  </si>
  <si>
    <t>Special Event – Non-Profit Organization (with or without ABC letter)</t>
  </si>
  <si>
    <t>Second Hand Dealer License/Pawns</t>
  </si>
  <si>
    <t>Solicitor/Peddler Permits</t>
  </si>
  <si>
    <t>Subpoena Duces Tecum (Per EC 1563)</t>
  </si>
  <si>
    <t xml:space="preserve">     Production of Documents Only</t>
  </si>
  <si>
    <t xml:space="preserve">     Appearance Request (officer/records)</t>
  </si>
  <si>
    <t xml:space="preserve">Vehicle Abatement </t>
  </si>
  <si>
    <t>Stored Vehicle Release – Recovered Stolen Vehicle</t>
  </si>
  <si>
    <t>Stored Vehicle Release</t>
  </si>
  <si>
    <t xml:space="preserve">     New</t>
  </si>
  <si>
    <t xml:space="preserve">     Renewal</t>
  </si>
  <si>
    <t>FIXED FEE</t>
  </si>
  <si>
    <t>TIME &amp; MATERIAL DEPOSIT</t>
  </si>
  <si>
    <t>ADDITIONAL FEE OR DEPOSIT COMMENT</t>
  </si>
  <si>
    <t>Plus $66 per monument over 10</t>
  </si>
  <si>
    <t>Plus 2% of improvements over $50,000</t>
  </si>
  <si>
    <t>Plus $67/lot, $734 max for adjacent lots</t>
  </si>
  <si>
    <t>Per lot, $402 max for adjacent lots</t>
  </si>
  <si>
    <t>Plus Current DOJ Fees</t>
  </si>
  <si>
    <t>No Charge</t>
  </si>
  <si>
    <t>Per Parcel</t>
  </si>
  <si>
    <t>Per Lot</t>
  </si>
  <si>
    <t>Hourly Charge; $415 minimum</t>
  </si>
  <si>
    <t>FEE</t>
  </si>
  <si>
    <t>TOTAL VALUATION</t>
  </si>
  <si>
    <t>$2,001.00 to $25,000.00</t>
  </si>
  <si>
    <t>$69.25 for the first $2,000.00 plus $14.00 for each additional $1,000.00 or fraction thereof, to and including $25,000.000</t>
  </si>
  <si>
    <t xml:space="preserve">          Work Done Without Permits</t>
  </si>
  <si>
    <t xml:space="preserve">          No Inspection Notification for Permitted Work</t>
  </si>
  <si>
    <t xml:space="preserve">     Map Exists</t>
  </si>
  <si>
    <t xml:space="preserve">     No Map Exists</t>
  </si>
  <si>
    <t>$1.00 to  $2,000.00</t>
  </si>
  <si>
    <t>$25,001.00 to $50,000.00</t>
  </si>
  <si>
    <t>$50,001.00 to $100,000.00</t>
  </si>
  <si>
    <t>$100,000.00 to $500,000.00</t>
  </si>
  <si>
    <t>$500,001.00 to $1,000,000.00</t>
  </si>
  <si>
    <t>$1,000,001.00 and UP</t>
  </si>
  <si>
    <t>$391.25 for the first $25,000.00 plus $10.10 for each additional $1,000.00 or fraction thereof, to and including $50,000.00</t>
  </si>
  <si>
    <t>$643.75 for the first $50,000.00 plus $7.00 for each additional $1,000.00 or fraction thereof, to and including $100,000.00</t>
  </si>
  <si>
    <t>$993.75 for the first $100,000.00 plus $5.60 for each additional $1,000.00 or fraction thereof, to and including $500,000.00</t>
  </si>
  <si>
    <t>$3,233.75 for the first $500,000.00 plus $4.75 for each additional $1,000.00 or fraction thereof, to and including $1,000,000.00</t>
  </si>
  <si>
    <t>$5,608.75 for the first $1,000,000.00 plus $3.65 for each additional $1,000.00 or fraction thereof</t>
  </si>
  <si>
    <t xml:space="preserve"> BUILDING FEES</t>
  </si>
  <si>
    <t>OTHER INSPECTION FEES</t>
  </si>
  <si>
    <t>Inspections Outside of Normal Business Hours</t>
  </si>
  <si>
    <t>Per Hour (Minimum of 2 Hours)</t>
  </si>
  <si>
    <t>RE-Inspection Fees Assessed Under Provisions of Section 305.8</t>
  </si>
  <si>
    <t xml:space="preserve">Per Hour   </t>
  </si>
  <si>
    <t>Inspections for Which no Fee is Specifically Indicated</t>
  </si>
  <si>
    <t>Per Hour</t>
  </si>
  <si>
    <t>Additional Plan Review Required by Changes, Additions &amp; Revisions to Plans</t>
  </si>
  <si>
    <t>Energy Compliance Fees</t>
  </si>
  <si>
    <t>Access Compliance Fees</t>
  </si>
  <si>
    <t>25% of the Building Fee Applicable on all Buildings Except Residential Use Buildings with Fewer Than four (4) Dwelling Units</t>
  </si>
  <si>
    <t>25% of the Building Fee Applicable to all Structures with Heaters or any Conditioned Space</t>
  </si>
  <si>
    <t>The work listed in this supplement shall be valued based on the gross square footage of the work, or where noted, as a lump sum. Where actual costs are higher, those costs shall be used for the valuation.</t>
  </si>
  <si>
    <t>$ 94.80 Sq. Ft.</t>
  </si>
  <si>
    <t>By Value</t>
  </si>
  <si>
    <t>Sun room with 60% glazing, cabanas, other similar structures if conditioned space and Integrated with main Structure</t>
  </si>
  <si>
    <t>$18.65 Sq. Ft.</t>
  </si>
  <si>
    <t>Deck</t>
  </si>
  <si>
    <t>$13.56 Sq.Ft.</t>
  </si>
  <si>
    <t xml:space="preserve">By Value </t>
  </si>
  <si>
    <t>15% of the Building Permit Fee</t>
  </si>
  <si>
    <t>25% of the Building Permit Fee, $69.25 minimum</t>
  </si>
  <si>
    <t>20% of the Building Permit Fee, $69.25 minimum</t>
  </si>
  <si>
    <t>$69.25 minimum. See * note.</t>
  </si>
  <si>
    <t>Deck - With Cover</t>
  </si>
  <si>
    <t>Moved Building</t>
  </si>
  <si>
    <t>$178.80  Includes Applicable City Fees</t>
  </si>
  <si>
    <t>$156.16  Includes Applicable City Fees</t>
  </si>
  <si>
    <t>Portable Doughboy Pools or Portable Spa With Gazebo or Decking</t>
  </si>
  <si>
    <t>ELECTRICAL INSPECTION FEES</t>
  </si>
  <si>
    <t>Electrical Permit</t>
  </si>
  <si>
    <t>*An electrical permit is required for all electrical work regulated by the Electrical Code. Fees for work not included in items 1-5 above shall be calculated using Building Fees and based on the contract amount of the electrical work.  Where such electrical work is performed in conjunction with a building permit, the fee may be added to that permit, and a separate electrical permit is required.</t>
  </si>
  <si>
    <t>MECHANICAL INSPECTION FEES</t>
  </si>
  <si>
    <t>10% of the Building Permit Fee</t>
  </si>
  <si>
    <t>15% of the Building Permit Fee, $69.25 minimum</t>
  </si>
  <si>
    <t>10% of the Building Permit Fee, $69.25 minimum</t>
  </si>
  <si>
    <t>$69 25 minimum.  See * note below</t>
  </si>
  <si>
    <t>Mechanical Permit</t>
  </si>
  <si>
    <t>PLUMBING INSPECTION FEES</t>
  </si>
  <si>
    <t>Plumbing Permit</t>
  </si>
  <si>
    <t>*A mechanical permit is required for all mechanical work regulated by the Mechanical Code. Fees for work not included in Items 1-5 above shall be calculated using Building Fees and based on the contract amount of the mechanical work.  Where such mechanical work is performed in conjunction a building permit, the fee may be added to that permit, and a separate mechanical permit is not required.</t>
  </si>
  <si>
    <t>MISCELLANEOUS FEES</t>
  </si>
  <si>
    <t>$69.25/$207.75</t>
  </si>
  <si>
    <t>Inspection for Change of Occupancy</t>
  </si>
  <si>
    <t>Owner-requested inspection of an existing building</t>
  </si>
  <si>
    <t>Re inspections (When return trips to the site by an inspector are necessary)</t>
  </si>
  <si>
    <t>Per Hour with a 1 Hour Minimum</t>
  </si>
  <si>
    <t>Per Hour with a 1 Hour Minimum.  If Overtime is required the rate shall be $207.75 per hour with a 1 Hour Minimum</t>
  </si>
  <si>
    <t>An investigation fee shall be charged equal to two times the amount of all permits fees required by this ordinance, with a minimum of $125.00.  The fee is additive to the permit fees. This provision shall not apply to emergency work when it can be proven to the satisfaction of Building Official that such work was urgently necessary, that it was not practical to obtain a permit before the work was commenced, and that a permit was applied for as soon as practical.</t>
  </si>
  <si>
    <t xml:space="preserve">Investigation of work without permit. When a Stop Work Notice is issued for work being performed without permits or performed beyond the scope of existing permits, a special investigation and inspection shall be made before permits may be issued for such work.  
</t>
  </si>
  <si>
    <t>PERMIT PROCESSING AND ISSUANCE PROGRAM</t>
  </si>
  <si>
    <t>Per Sheet</t>
  </si>
  <si>
    <t xml:space="preserve">     8 1/2 x 11</t>
  </si>
  <si>
    <t xml:space="preserve">     11 x 17 to 12 x 18</t>
  </si>
  <si>
    <t xml:space="preserve">     17 x 22 to 18 x 24</t>
  </si>
  <si>
    <t xml:space="preserve">     24 x 34 to 24 x 36</t>
  </si>
  <si>
    <t xml:space="preserve">     36 x 44 to 36 x 48</t>
  </si>
  <si>
    <t xml:space="preserve">     Large Format Scanning</t>
  </si>
  <si>
    <t>Per Square Foot</t>
  </si>
  <si>
    <t>CONSTRUCTION INSPECTION PROGRAM</t>
  </si>
  <si>
    <t>The Building Permit fee shall be as set forth in the Fee Schedule (Table No. 1-A)</t>
  </si>
  <si>
    <t>25% of Building Permit or processing fees.  Applicable on all structures with heated or air conditioned space.</t>
  </si>
  <si>
    <t>25% of Building Permit or processing fees.  Applicable on all building permits except residential use buildings with fewer than 4 dwelling units.</t>
  </si>
  <si>
    <t>Building Permit</t>
  </si>
  <si>
    <t>Energy Compliance</t>
  </si>
  <si>
    <t>Accessibility</t>
  </si>
  <si>
    <t>State of California Earthquake Assessment Fee</t>
  </si>
  <si>
    <t>Residential: .10 per each $1,000 building Valuation
Commercial:  .21 per each $1,000 building Valuation</t>
  </si>
  <si>
    <t>ADMINISTRATION AND OVERHEAD COSTS; ACTUAL COSTS</t>
  </si>
  <si>
    <t>City of Oakley administrative and overhead costs are equal to 27% of all Construction Permit Fees. The City's administrative and overhead costs shall be included in the total amount charged for all Building Inspection Department services in a manner prescribed by the Building Inspection Department.</t>
  </si>
  <si>
    <t>Actual costs include the City's administrative and overhead costs.</t>
  </si>
  <si>
    <t>The determination of value or valuation under any provisions of the City Building Code shall be made by the Building Official. The total valuation to be used with the Fee Schedule shall be determined using the Building Valuation Data contained in the Building Standards magazine, published by the International Conference of Building Officials, Whittier, California. The data in the March-April issue of each year shall be used for the ensuing fiscal year. Work not listed in the Building Valuation Data shall be valued per the Building Valuation Data Supplement.</t>
  </si>
  <si>
    <t xml:space="preserve">The valuation to be used in computing Construction Permit Fees shall be the total valuation of all construction work for which the permit is issued, as well as all finish work, painting, roofing, mechanical, electrical, plumbing, beating, air conditioning, elevators, fire extinguishing systems, and any other permanently installed equipment. </t>
  </si>
  <si>
    <t>For industrial facilities, the value of process equipment and heavy machinery supported by the structure or by its own foundation shall be included. Contractor overhead and profit shall be included.</t>
  </si>
  <si>
    <t>The valuation of grading, retaining walls, paving and other site work, and any demolition work, shall be included unless such work was included in other permits issued by the Building Inspection Department.</t>
  </si>
  <si>
    <t>The valuation data is used to establish consistent criteria for calculating permit fees, and the calculated total valuation does not necessarily reflect actual costs. The County Assessor does not rely on these costs, but performs independent assessments of the permitted work.</t>
  </si>
  <si>
    <t>Section 2: VALUATION</t>
  </si>
  <si>
    <t>CODE ENFORCEMENT</t>
  </si>
  <si>
    <t>Annual Rental Registration &amp; Inspection fee</t>
  </si>
  <si>
    <t>Re-Inspection Fee</t>
  </si>
  <si>
    <t>Fee for property not inhabited by tenants or vacant and not listed for rent on January 1st of each calendar year will be prorated on a monthly basis</t>
  </si>
  <si>
    <t>Non Compliance for Failure to Register &amp; Pay Fee/Code Enforcement Violations:</t>
  </si>
  <si>
    <t xml:space="preserve">     First Citation</t>
  </si>
  <si>
    <t xml:space="preserve">     Second Citation</t>
  </si>
  <si>
    <t xml:space="preserve">     Third Citation</t>
  </si>
  <si>
    <t xml:space="preserve">Administrative Citations are in addition to the Rental Registration and Inspection Fee and any other citations issued for Building and/or Code Enforcement violations. </t>
  </si>
  <si>
    <t>PARKS &amp; RECREATION</t>
  </si>
  <si>
    <t>Group 1: Oakley Resident and Oakley Based Non Profits</t>
  </si>
  <si>
    <t>Group 2: Non-Resident and Non-Oakley Based Non Profits</t>
  </si>
  <si>
    <t>Group 3: Community Partner</t>
  </si>
  <si>
    <t>Group 4: Private Business, Group or Organizations</t>
  </si>
  <si>
    <t>User Groups:</t>
  </si>
  <si>
    <t>PICNIC AREA AND SPORTS FIELDS</t>
  </si>
  <si>
    <t>FACILITIES                                                                      GROUP 1</t>
  </si>
  <si>
    <t>GROUP 2</t>
  </si>
  <si>
    <t>GROUP 3</t>
  </si>
  <si>
    <t>GROUP 4</t>
  </si>
  <si>
    <t>$40.00 per hour</t>
  </si>
  <si>
    <t>$17.00 per hour</t>
  </si>
  <si>
    <t>$125.00 per day</t>
  </si>
  <si>
    <t>$200.00 per day</t>
  </si>
  <si>
    <t>$100.00 per day</t>
  </si>
  <si>
    <t>$150.00 per day</t>
  </si>
  <si>
    <t xml:space="preserve">A $150 damage deposit is due at the time of application to reserve any park or sports area. </t>
  </si>
  <si>
    <t>RECREATION CENTER FEES</t>
  </si>
  <si>
    <t xml:space="preserve">                Kitchen Available Monday - Friday for $50 per hour                                                                               </t>
  </si>
  <si>
    <t>Recreation Center Deposit $250, insurance required on all rentals.  *Large events and events serving alcohol will require $500 deposit and security</t>
  </si>
  <si>
    <t>CIVIC CENTER PARK STAGE &amp; AMPITHEATER</t>
  </si>
  <si>
    <t>Temporary Use Permit</t>
  </si>
  <si>
    <t>$100 application fee + $500 deposit</t>
  </si>
  <si>
    <t>Special Event/Road Closure Permit (if required)</t>
  </si>
  <si>
    <t>$50 application fee*</t>
  </si>
  <si>
    <t>Park Rental Fee</t>
  </si>
  <si>
    <t>$250 per day</t>
  </si>
  <si>
    <t xml:space="preserve">   *Additional fees may apply based on the nature of your event</t>
  </si>
  <si>
    <t>Recreation Class Cancellation Fee</t>
  </si>
  <si>
    <t>$38 maximum or class fee if cancelled within 2 weeks of the first class</t>
  </si>
  <si>
    <t>Based on Staff Estimate</t>
  </si>
  <si>
    <t>Tobacco License</t>
  </si>
  <si>
    <t>Per License (Resolution 03-19)</t>
  </si>
  <si>
    <t xml:space="preserve">     Administrative Approval</t>
  </si>
  <si>
    <t xml:space="preserve">     Planning Commission Approval</t>
  </si>
  <si>
    <t>DEVELOPMENT AGREEMENTS:</t>
  </si>
  <si>
    <t>TEMPORARY ROAD CLOSURES/CONSTRUCTION/SPECIAL EVENTS:</t>
  </si>
  <si>
    <t>Time and Materials Charge Plus 6.5% of improvements</t>
  </si>
  <si>
    <t xml:space="preserve">Time and Materials Charge Plus 4.5% of improvements over $100,000 </t>
  </si>
  <si>
    <t>Time and Materials Charge Plus 7% of improvements</t>
  </si>
  <si>
    <t>Time and Materials Charge Plus 8% of improvements</t>
  </si>
  <si>
    <t>Time and Materials Charge Plus 3% of improvement value</t>
  </si>
  <si>
    <t>Time and Materials Charge Plus 1% of amount over $100,000</t>
  </si>
  <si>
    <t>Citation Sign-Off</t>
  </si>
  <si>
    <t xml:space="preserve">     Vehicle Inspection – Resident</t>
  </si>
  <si>
    <t xml:space="preserve">     Vehicle Inspection – Non-resident</t>
  </si>
  <si>
    <t>SCHEDULE OF CONSTRUCTION PERMIT FEES</t>
  </si>
  <si>
    <t>For Use Outside Consultants for Plan Checking &amp; Inspections or Both</t>
  </si>
  <si>
    <t>Residential Addition</t>
  </si>
  <si>
    <t>Residential Remodel (to existing floor area)</t>
  </si>
  <si>
    <t>Residential Use Conversion from Garage</t>
  </si>
  <si>
    <t>Patio Cover</t>
  </si>
  <si>
    <t>Retaining Wall</t>
  </si>
  <si>
    <t>Freestanding Fence</t>
  </si>
  <si>
    <t>Remodel or Tenant Improvement Work in Commercial Buildings</t>
  </si>
  <si>
    <t>Commercial Building Re-Roof</t>
  </si>
  <si>
    <t>Pre Fabricated Home on Permanent Foundation (Use minimum Electrical, Mechanical, and Plumbing Inspection Fees)</t>
  </si>
  <si>
    <t>Re-Roofing-Single Family or Duplex</t>
  </si>
  <si>
    <t>New Dwelling</t>
  </si>
  <si>
    <t>Addition or Alteration to Dwelling Unit</t>
  </si>
  <si>
    <t>New Commercial Building</t>
  </si>
  <si>
    <t>Shell Building</t>
  </si>
  <si>
    <t>Commercial Alterations &amp; Tenant Improvements</t>
  </si>
  <si>
    <t>* A plumbing permit is required for all plumbing work regulated by the Plumbing Code. Fees for work not included in Items 1-5 above shall be calculated using Building Fees and based on the contract amount of the plumbing work.  Where such plumbing work is performed in conjunction a building permit, the fee may be added to that permit, and a separate plumbing permit is not required.</t>
  </si>
  <si>
    <t>25% of Building Permit Fee. (Subsequent houses also).  $78.50 per hour minimum.</t>
  </si>
  <si>
    <t>65% of Building Permit Fee</t>
  </si>
  <si>
    <r>
      <rPr>
        <b/>
        <sz val="14"/>
        <rFont val="Palatino Linotype"/>
        <family val="1"/>
      </rPr>
      <t>Permit Review and Processing</t>
    </r>
    <r>
      <rPr>
        <sz val="14"/>
        <rFont val="Palatino Linotype"/>
        <family val="1"/>
      </rPr>
      <t xml:space="preserve">
Applicable when review for compliance can be determined through a plot or site plan, or references to a master plan previously reviewed and approved by the department.
</t>
    </r>
  </si>
  <si>
    <r>
      <rPr>
        <b/>
        <sz val="14"/>
        <rFont val="Palatino Linotype"/>
        <family val="1"/>
      </rPr>
      <t>Plan Review</t>
    </r>
    <r>
      <rPr>
        <sz val="14"/>
        <rFont val="Palatino Linotype"/>
        <family val="1"/>
      </rPr>
      <t>-Applicable when plans are required beyond a plot or site plan.</t>
    </r>
  </si>
  <si>
    <r>
      <rPr>
        <b/>
        <sz val="14"/>
        <rFont val="Palatino Linotype"/>
        <family val="1"/>
      </rPr>
      <t>Additional Processing</t>
    </r>
    <r>
      <rPr>
        <sz val="14"/>
        <rFont val="Palatino Linotype"/>
        <family val="1"/>
      </rPr>
      <t xml:space="preserve">
Applicable when additional plan review is required due to: 1) incomplete or unacceptable follow-through by applicant on deficiencies found in the initial plan review; 2) significant revisions submitted after plan review is well underway; or 3) revisions submitted during construction to reflect field changes.  
</t>
    </r>
  </si>
  <si>
    <t xml:space="preserve">Plan Scanning:    </t>
  </si>
  <si>
    <t>Administrative Penalty Citation for Building and Safety Codes</t>
  </si>
  <si>
    <t xml:space="preserve">     Second Violation of the Same Ordinance Within One Year</t>
  </si>
  <si>
    <t xml:space="preserve">     Each Additional Violation of the Same Year Within One Year of First</t>
  </si>
  <si>
    <r>
      <t>Rental Property Owners failing to register and pay the annual fee by January 31</t>
    </r>
    <r>
      <rPr>
        <vertAlign val="superscript"/>
        <sz val="14"/>
        <rFont val="Palatino Linotype"/>
        <family val="1"/>
      </rPr>
      <t>st</t>
    </r>
    <r>
      <rPr>
        <sz val="14"/>
        <rFont val="Palatino Linotype"/>
        <family val="1"/>
      </rPr>
      <t xml:space="preserve"> of the calendar year or within 30 days of renting the property will be issued an Administrative Citation.  </t>
    </r>
  </si>
  <si>
    <t>Sports Area                                                                                                                        $7.00 per hour</t>
  </si>
  <si>
    <t>Creekside and Nunn Wilson Park Group Picnic Areas (up to 100 people)                                                                                                                                                                                   $100.00 per day</t>
  </si>
  <si>
    <t>Crockett and Summer Lake Park Group Picnic Areas (under 50 people)                                                                                                                                                                                   $75.00 per day</t>
  </si>
  <si>
    <t xml:space="preserve">     Residential Density Bonus Review</t>
  </si>
  <si>
    <t xml:space="preserve">     Landscaping Plan Review (Parks Department)</t>
  </si>
  <si>
    <t>Portable Doughboy Pools or Portable Spa (Electrical Only)</t>
  </si>
  <si>
    <t>As Outlined in Individual Agreement</t>
  </si>
  <si>
    <t>Oakley Recreation Building Studio 1 Only available for parties with 50 
or less people Monday -Thursday                                                                                                                                                                 
                                                                                                                                          $55.00 per day</t>
  </si>
  <si>
    <t>Recreation Center Great Room Add on Kitchen to full room rental or 
 side A for $100                                                                                                                                                                                                                                                                                                                                         M-Th $150.00 per day
                                                                                                                                       F-Su  $225.00 per day</t>
  </si>
  <si>
    <t>Recreation Center Side A or Side B Add on Kitchen to full room rental 
or side A for $100                                                                                                                                                                                                                                                                                                                                     M-Th $75.00 per day
                                                                                                                                       F-Su  $115.00 per day</t>
  </si>
  <si>
    <t xml:space="preserve">M-TH $175.00 per day
F-Su   $250.00 per day
</t>
  </si>
  <si>
    <t xml:space="preserve">M-TH $100.00 per day
F-Su   $135.00 per day
</t>
  </si>
  <si>
    <t xml:space="preserve">M-TH $225.00 per day
F-Su   $300.00 per day
</t>
  </si>
  <si>
    <t xml:space="preserve">M-TH $125.00 per day
F-Su   $150.00 per day
</t>
  </si>
  <si>
    <t>$75.00 per day</t>
  </si>
  <si>
    <t>Planning Tech</t>
  </si>
  <si>
    <t xml:space="preserve">                                              BUILDING VALUATION DATA SUPPLEMENT</t>
  </si>
  <si>
    <t>Time and Materials Charge Plus 4% of amount over $100,000</t>
  </si>
  <si>
    <t>Time and Materials Charge Plus  $60 per lot</t>
  </si>
  <si>
    <t>Time and Materials Charge Plus $60 per lot</t>
  </si>
  <si>
    <t xml:space="preserve">     OTHER ENCROACHMENT </t>
  </si>
  <si>
    <t xml:space="preserve">     Road Closure Permit, Ext / Mod (Major Construction Projects)</t>
  </si>
  <si>
    <t>Site Access Permit</t>
  </si>
  <si>
    <t xml:space="preserve">  Formal General Plan and Specific Plan Submittal</t>
  </si>
  <si>
    <t>Short Term Rental Permit</t>
  </si>
  <si>
    <t>Vendor Permit and Renewal</t>
  </si>
  <si>
    <t>Firearm Sales License and Renewals</t>
  </si>
  <si>
    <t>ENCROACHMENT PERMIT REVIEW &amp; INSPECTIONS:</t>
  </si>
  <si>
    <t xml:space="preserve">          General Encroachment Permit (Curb, Sidewalk, Driveway)</t>
  </si>
  <si>
    <t>EV Vehicle Charging Fee</t>
  </si>
  <si>
    <t>$.30/kwh</t>
  </si>
  <si>
    <t>Based on Estimate + Bond (see plan check and inspection rates below)</t>
  </si>
  <si>
    <t xml:space="preserve">          $10,000 - 25,000 </t>
  </si>
  <si>
    <t xml:space="preserve">          $25,001 - $50,000</t>
  </si>
  <si>
    <t xml:space="preserve">     $50,001 - 100,000</t>
  </si>
  <si>
    <t xml:space="preserve">     $10,000 - $50,000</t>
  </si>
  <si>
    <t>Planning Commission/City Council Review</t>
  </si>
  <si>
    <t>Zoning
Administrator Review – Minor (Building Additions, Re-Facades, and Re-
Paints)</t>
  </si>
  <si>
    <t>Zoning
Administrator Review – Major (All Others)</t>
  </si>
  <si>
    <t>MONTHLY FEE</t>
  </si>
  <si>
    <t>32 Gallon Trash Service</t>
  </si>
  <si>
    <t>64 Gallon Trash Service</t>
  </si>
  <si>
    <t>96 Gallon Trash Service</t>
  </si>
  <si>
    <t>32 Gallon Senior-Low Income Trash Service</t>
  </si>
  <si>
    <t>Additional Recycling Container</t>
  </si>
  <si>
    <t>Additional Green Waste Container</t>
  </si>
  <si>
    <t>RESIDENTIAL CUSTOMERS</t>
  </si>
  <si>
    <t>MISCELLANEOUS FEES  AND CHARGES</t>
  </si>
  <si>
    <t xml:space="preserve"> FEE</t>
  </si>
  <si>
    <t>COMMERCIAL CUSTOMERS</t>
  </si>
  <si>
    <t>Account reinstatement Fee</t>
  </si>
  <si>
    <t>Go-Back Service Fee</t>
  </si>
  <si>
    <t>Same Day Service Fee</t>
  </si>
  <si>
    <t>Admin Fee (Payment w/live Rep)</t>
  </si>
  <si>
    <t>Overloaded/Contaminated Container</t>
  </si>
  <si>
    <t xml:space="preserve">     1) First offense - Phone call</t>
  </si>
  <si>
    <t xml:space="preserve">     2) Second offense - Phone call and warning letter</t>
  </si>
  <si>
    <t xml:space="preserve">     3) Third offense - Letter and fee</t>
  </si>
  <si>
    <t xml:space="preserve">     Cart Service (per cart)</t>
  </si>
  <si>
    <t xml:space="preserve">     Bin Service (per bin)</t>
  </si>
  <si>
    <t xml:space="preserve">          a) Cart Fee</t>
  </si>
  <si>
    <t xml:space="preserve">          b) Bin Fee</t>
  </si>
  <si>
    <t>-</t>
  </si>
  <si>
    <t>MT. DIABLO RESOURCE RECOVERY /SANITATION AND REFUSE FEES</t>
  </si>
  <si>
    <t>Zoning Administrator Review</t>
  </si>
  <si>
    <t>Planning Commission/City Council 
Review</t>
  </si>
  <si>
    <t>Tentative Map for 5 or More Lots (Major 
Subdivision)</t>
  </si>
  <si>
    <t>Tentative Parcel Map for Less than 5 Lots 
(Minor Subdivision)</t>
  </si>
  <si>
    <r>
      <rPr>
        <b/>
        <sz val="35"/>
        <color indexed="10"/>
        <rFont val="Palatino Linotype"/>
        <family val="1"/>
      </rPr>
      <t>Master Fee Schedule
Effective July 22, 2023</t>
    </r>
    <r>
      <rPr>
        <b/>
        <sz val="35"/>
        <rFont val="Palatino Linotype"/>
        <family val="1"/>
      </rPr>
      <t xml:space="preserve">
</t>
    </r>
    <r>
      <rPr>
        <b/>
        <sz val="20"/>
        <rFont val="Palatino Linotype"/>
        <family val="1"/>
      </rPr>
      <t xml:space="preserve">
</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</si>
</sst>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_);\(&quot;$&quot;#,##0.0\)"/>
    <numFmt numFmtId="170" formatCode="_(&quot;$&quot;* #,##0_);_(&quot;$&quot;* \(#,##0\);_(&quot;$&quot;* &quot;-&quot;??_);_(@_)"/>
    <numFmt numFmtId="171" formatCode="_(* #,##0_);_(* \(#,##0\);_(* &quot;-&quot;??_);_(@_)"/>
    <numFmt numFmtId="172" formatCode="0.0%"/>
    <numFmt numFmtId="173" formatCode="_(&quot;$&quot;* #,##0.0_);_(&quot;$&quot;* \(#,##0.0\);_(&quot;$&quot;* &quot;-&quot;??_);_(@_)"/>
    <numFmt numFmtId="174" formatCode="_(* #,##0.0_);_(* \(#,##0.0\);_(* &quot;-&quot;??_);_(@_)"/>
    <numFmt numFmtId="175" formatCode="#,##0.0"/>
    <numFmt numFmtId="176" formatCode="_(&quot;$&quot;* #,##0.0000_);_(&quot;$&quot;* \(#,##0.0000\);_(&quot;$&quot;* &quot;-&quot;????_);_(@_)"/>
    <numFmt numFmtId="177" formatCode="0_);\(0\)"/>
    <numFmt numFmtId="178" formatCode="&quot;$&quot;#,##0.000_);\(&quot;$&quot;#,##0.000\)"/>
    <numFmt numFmtId="179" formatCode="&quot;$&quot;#,##0.0000_);\(&quot;$&quot;#,##0.0000\)"/>
    <numFmt numFmtId="180" formatCode="0.0"/>
  </numFmts>
  <fonts count="76">
    <font>
      <sz val="10"/>
      <name val="Arial"/>
      <family val="0"/>
    </font>
    <font>
      <sz val="8"/>
      <name val="Arial"/>
      <family val="2"/>
    </font>
    <font>
      <sz val="12"/>
      <name val="Arial"/>
      <family val="2"/>
    </font>
    <font>
      <b/>
      <sz val="12"/>
      <name val="Arial"/>
      <family val="2"/>
    </font>
    <font>
      <b/>
      <sz val="10"/>
      <name val="Arial"/>
      <family val="2"/>
    </font>
    <font>
      <strike/>
      <sz val="10"/>
      <name val="Arial"/>
      <family val="2"/>
    </font>
    <font>
      <strike/>
      <sz val="12"/>
      <name val="Arial"/>
      <family val="2"/>
    </font>
    <font>
      <u val="single"/>
      <sz val="10"/>
      <color indexed="12"/>
      <name val="Arial"/>
      <family val="2"/>
    </font>
    <font>
      <u val="single"/>
      <sz val="10"/>
      <color indexed="36"/>
      <name val="Arial"/>
      <family val="2"/>
    </font>
    <font>
      <u val="single"/>
      <sz val="12"/>
      <name val="Arial"/>
      <family val="2"/>
    </font>
    <font>
      <b/>
      <u val="single"/>
      <sz val="10"/>
      <name val="Arial"/>
      <family val="2"/>
    </font>
    <font>
      <sz val="12"/>
      <color indexed="10"/>
      <name val="Arial"/>
      <family val="2"/>
    </font>
    <font>
      <sz val="9"/>
      <name val="Tahoma"/>
      <family val="2"/>
    </font>
    <font>
      <b/>
      <sz val="9"/>
      <name val="Tahoma"/>
      <family val="2"/>
    </font>
    <font>
      <sz val="10"/>
      <color indexed="10"/>
      <name val="Arial"/>
      <family val="2"/>
    </font>
    <font>
      <b/>
      <sz val="14"/>
      <name val="Arial"/>
      <family val="2"/>
    </font>
    <font>
      <sz val="12"/>
      <name val="Palatino Linotype"/>
      <family val="1"/>
    </font>
    <font>
      <b/>
      <sz val="14"/>
      <name val="Palatino Linotype"/>
      <family val="1"/>
    </font>
    <font>
      <b/>
      <sz val="20"/>
      <name val="Palatino Linotype"/>
      <family val="1"/>
    </font>
    <font>
      <b/>
      <sz val="35"/>
      <name val="Palatino Linotype"/>
      <family val="1"/>
    </font>
    <font>
      <b/>
      <sz val="16"/>
      <name val="Palatino Linotype"/>
      <family val="1"/>
    </font>
    <font>
      <sz val="16"/>
      <name val="Palatino Linotype"/>
      <family val="1"/>
    </font>
    <font>
      <sz val="14"/>
      <name val="Palatino Linotype"/>
      <family val="1"/>
    </font>
    <font>
      <strike/>
      <sz val="14"/>
      <name val="Palatino Linotype"/>
      <family val="1"/>
    </font>
    <font>
      <sz val="14"/>
      <name val="Arial"/>
      <family val="2"/>
    </font>
    <font>
      <vertAlign val="superscript"/>
      <sz val="14"/>
      <name val="Palatino Linotype"/>
      <family val="1"/>
    </font>
    <font>
      <b/>
      <sz val="35"/>
      <color indexed="10"/>
      <name val="Palatino Linotyp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2"/>
      <color indexed="10"/>
      <name val="Arial"/>
      <family val="2"/>
    </font>
    <font>
      <strike/>
      <sz val="10"/>
      <color indexed="10"/>
      <name val="Arial"/>
      <family val="2"/>
    </font>
    <font>
      <strike/>
      <sz val="14"/>
      <color indexed="10"/>
      <name val="Palatino Linotype"/>
      <family val="1"/>
    </font>
    <font>
      <sz val="14"/>
      <color indexed="10"/>
      <name val="Palatino Linotype"/>
      <family val="1"/>
    </font>
    <font>
      <b/>
      <sz val="16"/>
      <color indexed="10"/>
      <name val="Palatino Linotype"/>
      <family val="1"/>
    </font>
    <font>
      <sz val="12"/>
      <color indexed="10"/>
      <name val="Palatino Linotyp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FF0000"/>
      <name val="Arial"/>
      <family val="2"/>
    </font>
    <font>
      <strike/>
      <sz val="12"/>
      <color rgb="FFFF0000"/>
      <name val="Arial"/>
      <family val="2"/>
    </font>
    <font>
      <strike/>
      <sz val="10"/>
      <color rgb="FFFF0000"/>
      <name val="Arial"/>
      <family val="2"/>
    </font>
    <font>
      <strike/>
      <sz val="14"/>
      <color rgb="FFFF0000"/>
      <name val="Palatino Linotype"/>
      <family val="1"/>
    </font>
    <font>
      <sz val="14"/>
      <color rgb="FFFF0000"/>
      <name val="Palatino Linotype"/>
      <family val="1"/>
    </font>
    <font>
      <b/>
      <sz val="16"/>
      <color rgb="FFFF0000"/>
      <name val="Palatino Linotype"/>
      <family val="1"/>
    </font>
    <font>
      <sz val="12"/>
      <color rgb="FFFF0000"/>
      <name val="Palatino Linotype"/>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medium"/>
      <top>
        <color indexed="63"/>
      </top>
      <bottom style="medium"/>
    </border>
    <border>
      <left>
        <color indexed="63"/>
      </left>
      <right>
        <color indexed="63"/>
      </right>
      <top style="thin"/>
      <bottom style="thick"/>
    </border>
    <border>
      <left style="medium"/>
      <right>
        <color indexed="63"/>
      </right>
      <top>
        <color indexed="63"/>
      </top>
      <bottom>
        <color indexed="63"/>
      </bottom>
    </border>
    <border>
      <left style="thin"/>
      <right style="medium"/>
      <top>
        <color indexed="63"/>
      </top>
      <bottom>
        <color indexed="63"/>
      </bottom>
    </border>
    <border>
      <left style="thin"/>
      <right style="thin"/>
      <top style="medium"/>
      <bottom style="medium"/>
    </border>
    <border>
      <left style="thin"/>
      <right style="thin"/>
      <top>
        <color indexed="63"/>
      </top>
      <bottom style="thin"/>
    </border>
    <border>
      <left style="thin"/>
      <right style="thin"/>
      <top>
        <color indexed="63"/>
      </top>
      <bottom style="mediu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ck"/>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thin"/>
      <bottom style="thin"/>
    </border>
    <border>
      <left style="thin"/>
      <right style="medium"/>
      <top style="medium"/>
      <bottom style="thin"/>
    </border>
    <border>
      <left>
        <color indexed="63"/>
      </left>
      <right style="medium"/>
      <top style="thin"/>
      <bottom style="thin"/>
    </border>
    <border>
      <left style="medium"/>
      <right style="thin"/>
      <top style="medium"/>
      <bottom style="thin"/>
    </border>
    <border>
      <left style="medium"/>
      <right>
        <color indexed="63"/>
      </right>
      <top style="thin"/>
      <bottom style="thin"/>
    </border>
    <border>
      <left style="medium"/>
      <right style="thin"/>
      <top style="thin"/>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medium"/>
    </border>
    <border>
      <left>
        <color indexed="63"/>
      </left>
      <right>
        <color indexed="63"/>
      </right>
      <top style="medium"/>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66">
    <xf numFmtId="0" fontId="0" fillId="0" borderId="0" xfId="0" applyAlignment="1">
      <alignment/>
    </xf>
    <xf numFmtId="0" fontId="2" fillId="0" borderId="0" xfId="0" applyFont="1" applyFill="1" applyAlignment="1">
      <alignment wrapText="1"/>
    </xf>
    <xf numFmtId="0" fontId="2" fillId="0" borderId="0" xfId="0" applyFont="1"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horizontal="left" vertical="center" wrapText="1"/>
    </xf>
    <xf numFmtId="0" fontId="0" fillId="0" borderId="11" xfId="0"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3" fillId="0" borderId="11" xfId="0" applyFont="1" applyFill="1" applyBorder="1" applyAlignment="1">
      <alignment horizontal="left" vertical="center" wrapText="1"/>
    </xf>
    <xf numFmtId="0" fontId="4" fillId="0" borderId="11" xfId="0" applyFont="1" applyFill="1" applyBorder="1" applyAlignment="1">
      <alignment/>
    </xf>
    <xf numFmtId="0" fontId="3" fillId="0" borderId="11" xfId="0" applyFont="1" applyFill="1" applyBorder="1" applyAlignment="1">
      <alignment horizontal="left" vertical="center"/>
    </xf>
    <xf numFmtId="0" fontId="2" fillId="0" borderId="0" xfId="0" applyFont="1" applyFill="1" applyAlignment="1">
      <alignment horizontal="center"/>
    </xf>
    <xf numFmtId="0" fontId="0" fillId="0" borderId="0" xfId="0" applyFont="1" applyFill="1" applyAlignment="1">
      <alignment/>
    </xf>
    <xf numFmtId="0" fontId="0" fillId="0" borderId="12" xfId="0" applyFont="1" applyFill="1" applyBorder="1" applyAlignment="1">
      <alignment/>
    </xf>
    <xf numFmtId="0" fontId="0" fillId="0" borderId="11" xfId="0" applyFont="1" applyFill="1" applyBorder="1" applyAlignment="1">
      <alignment/>
    </xf>
    <xf numFmtId="0" fontId="2" fillId="0" borderId="12" xfId="0" applyFont="1" applyFill="1" applyBorder="1" applyAlignment="1">
      <alignment/>
    </xf>
    <xf numFmtId="5" fontId="3" fillId="0" borderId="11" xfId="44" applyNumberFormat="1" applyFont="1" applyFill="1" applyBorder="1" applyAlignment="1">
      <alignment horizontal="center" vertical="center" wrapText="1" readingOrder="2"/>
    </xf>
    <xf numFmtId="5" fontId="3" fillId="0" borderId="0" xfId="44" applyNumberFormat="1" applyFont="1" applyFill="1" applyBorder="1" applyAlignment="1">
      <alignment horizontal="center" vertical="center" wrapText="1"/>
    </xf>
    <xf numFmtId="5" fontId="4" fillId="0" borderId="10" xfId="44" applyNumberFormat="1" applyFont="1" applyFill="1" applyBorder="1" applyAlignment="1">
      <alignment horizontal="center" vertical="center" wrapText="1" readingOrder="2"/>
    </xf>
    <xf numFmtId="5" fontId="4" fillId="0" borderId="13" xfId="44" applyNumberFormat="1" applyFont="1" applyFill="1" applyBorder="1" applyAlignment="1">
      <alignment horizontal="center" vertical="center" wrapText="1"/>
    </xf>
    <xf numFmtId="0" fontId="0" fillId="0" borderId="0" xfId="0" applyFont="1" applyFill="1" applyAlignment="1">
      <alignment/>
    </xf>
    <xf numFmtId="0" fontId="5" fillId="0" borderId="0" xfId="0" applyFont="1" applyFill="1" applyAlignment="1">
      <alignment/>
    </xf>
    <xf numFmtId="0" fontId="2" fillId="0" borderId="0" xfId="0" applyFont="1" applyFill="1" applyBorder="1" applyAlignment="1">
      <alignment/>
    </xf>
    <xf numFmtId="0" fontId="0" fillId="0" borderId="11" xfId="0" applyFont="1" applyFill="1" applyBorder="1" applyAlignment="1">
      <alignment/>
    </xf>
    <xf numFmtId="5" fontId="0" fillId="0" borderId="0" xfId="0" applyNumberFormat="1" applyFont="1" applyFill="1" applyBorder="1" applyAlignment="1">
      <alignment horizontal="center"/>
    </xf>
    <xf numFmtId="5" fontId="0" fillId="0" borderId="0" xfId="44" applyNumberFormat="1" applyFont="1" applyFill="1" applyBorder="1" applyAlignment="1">
      <alignment horizontal="left" wrapText="1"/>
    </xf>
    <xf numFmtId="0" fontId="0" fillId="0" borderId="11" xfId="0" applyFont="1" applyFill="1" applyBorder="1" applyAlignment="1">
      <alignment wrapText="1"/>
    </xf>
    <xf numFmtId="6" fontId="5" fillId="0" borderId="0" xfId="44" applyNumberFormat="1" applyFont="1" applyAlignment="1">
      <alignment/>
    </xf>
    <xf numFmtId="0" fontId="6" fillId="0" borderId="0" xfId="0" applyFont="1" applyAlignment="1">
      <alignment/>
    </xf>
    <xf numFmtId="0" fontId="6" fillId="0" borderId="0" xfId="0" applyFont="1" applyFill="1" applyAlignment="1">
      <alignment/>
    </xf>
    <xf numFmtId="0" fontId="5" fillId="0" borderId="0" xfId="0" applyFont="1" applyAlignment="1">
      <alignment/>
    </xf>
    <xf numFmtId="172" fontId="5" fillId="0" borderId="0" xfId="60" applyNumberFormat="1" applyFont="1" applyFill="1" applyAlignment="1">
      <alignment/>
    </xf>
    <xf numFmtId="0" fontId="9" fillId="0" borderId="0" xfId="0" applyFont="1" applyAlignment="1">
      <alignment/>
    </xf>
    <xf numFmtId="0" fontId="2" fillId="0" borderId="0" xfId="0" applyFont="1" applyAlignment="1">
      <alignment/>
    </xf>
    <xf numFmtId="0" fontId="2" fillId="0" borderId="14" xfId="0" applyFont="1" applyBorder="1" applyAlignment="1">
      <alignment horizontal="center"/>
    </xf>
    <xf numFmtId="171" fontId="2" fillId="0" borderId="0" xfId="42" applyNumberFormat="1" applyFont="1" applyAlignment="1">
      <alignment/>
    </xf>
    <xf numFmtId="171" fontId="2" fillId="0" borderId="15" xfId="42" applyNumberFormat="1" applyFont="1" applyBorder="1" applyAlignment="1">
      <alignment/>
    </xf>
    <xf numFmtId="6" fontId="2" fillId="0" borderId="0" xfId="44" applyNumberFormat="1" applyFont="1" applyAlignment="1">
      <alignment/>
    </xf>
    <xf numFmtId="6" fontId="2" fillId="0" borderId="0" xfId="44" applyNumberFormat="1" applyFont="1" applyFill="1" applyAlignment="1">
      <alignment/>
    </xf>
    <xf numFmtId="0" fontId="2" fillId="0" borderId="16" xfId="0" applyFont="1" applyFill="1" applyBorder="1" applyAlignment="1">
      <alignment horizontal="center"/>
    </xf>
    <xf numFmtId="0" fontId="2" fillId="0" borderId="17" xfId="0" applyFont="1" applyFill="1" applyBorder="1" applyAlignment="1">
      <alignment horizontal="center" wrapText="1"/>
    </xf>
    <xf numFmtId="0" fontId="2" fillId="0" borderId="0" xfId="0" applyFont="1" applyFill="1" applyAlignment="1">
      <alignment/>
    </xf>
    <xf numFmtId="170" fontId="2" fillId="0" borderId="0" xfId="44" applyNumberFormat="1" applyFont="1" applyFill="1" applyAlignment="1">
      <alignment/>
    </xf>
    <xf numFmtId="170" fontId="0" fillId="0" borderId="0" xfId="44" applyNumberFormat="1" applyFont="1" applyFill="1" applyAlignment="1">
      <alignment/>
    </xf>
    <xf numFmtId="172" fontId="2" fillId="0" borderId="0" xfId="60" applyNumberFormat="1" applyFont="1" applyFill="1" applyAlignment="1">
      <alignment/>
    </xf>
    <xf numFmtId="172" fontId="0" fillId="0" borderId="0" xfId="60" applyNumberFormat="1" applyFont="1" applyFill="1" applyAlignment="1">
      <alignment/>
    </xf>
    <xf numFmtId="0" fontId="2" fillId="0" borderId="14" xfId="0" applyFont="1" applyBorder="1" applyAlignment="1">
      <alignment/>
    </xf>
    <xf numFmtId="5" fontId="0" fillId="0" borderId="11" xfId="0" applyNumberFormat="1" applyFont="1" applyFill="1" applyBorder="1" applyAlignment="1">
      <alignment horizontal="right"/>
    </xf>
    <xf numFmtId="5" fontId="0" fillId="0" borderId="12" xfId="0" applyNumberFormat="1" applyFont="1" applyFill="1" applyBorder="1" applyAlignment="1">
      <alignment horizontal="right"/>
    </xf>
    <xf numFmtId="5" fontId="0" fillId="0" borderId="18" xfId="0" applyNumberFormat="1" applyFont="1" applyFill="1" applyBorder="1" applyAlignment="1">
      <alignment horizontal="right"/>
    </xf>
    <xf numFmtId="5" fontId="0" fillId="0" borderId="0" xfId="0" applyNumberFormat="1" applyFont="1" applyFill="1" applyAlignment="1">
      <alignment horizontal="right"/>
    </xf>
    <xf numFmtId="5" fontId="0" fillId="0" borderId="0" xfId="0" applyNumberFormat="1" applyFont="1" applyFill="1" applyBorder="1" applyAlignment="1">
      <alignment horizontal="right"/>
    </xf>
    <xf numFmtId="0" fontId="0" fillId="0" borderId="19"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wrapText="1"/>
    </xf>
    <xf numFmtId="5" fontId="0" fillId="0" borderId="11" xfId="44" applyNumberFormat="1" applyFont="1" applyFill="1" applyBorder="1" applyAlignment="1">
      <alignment horizontal="center" wrapText="1"/>
    </xf>
    <xf numFmtId="0" fontId="0" fillId="0" borderId="20" xfId="0" applyFont="1" applyFill="1" applyBorder="1" applyAlignment="1">
      <alignment/>
    </xf>
    <xf numFmtId="5" fontId="0" fillId="0" borderId="11" xfId="44" applyNumberFormat="1" applyFont="1" applyFill="1" applyBorder="1" applyAlignment="1">
      <alignment horizontal="center" wrapText="1" readingOrder="2"/>
    </xf>
    <xf numFmtId="5" fontId="0" fillId="0" borderId="11" xfId="0" applyNumberFormat="1" applyFont="1" applyFill="1" applyBorder="1" applyAlignment="1">
      <alignment horizontal="center"/>
    </xf>
    <xf numFmtId="5" fontId="0" fillId="0" borderId="0" xfId="44" applyNumberFormat="1" applyFont="1" applyFill="1" applyBorder="1" applyAlignment="1">
      <alignment horizontal="center" wrapText="1" readingOrder="2"/>
    </xf>
    <xf numFmtId="5" fontId="0" fillId="0" borderId="20" xfId="44" applyNumberFormat="1" applyFont="1" applyFill="1" applyBorder="1" applyAlignment="1">
      <alignment horizontal="left"/>
    </xf>
    <xf numFmtId="5" fontId="0" fillId="0" borderId="0" xfId="0" applyNumberFormat="1" applyFont="1" applyFill="1" applyBorder="1" applyAlignment="1">
      <alignment wrapText="1"/>
    </xf>
    <xf numFmtId="0" fontId="0" fillId="0" borderId="20" xfId="0" applyFont="1" applyFill="1" applyBorder="1" applyAlignment="1">
      <alignment wrapText="1"/>
    </xf>
    <xf numFmtId="5" fontId="0" fillId="0" borderId="11" xfId="44" applyNumberFormat="1" applyFont="1" applyFill="1" applyBorder="1" applyAlignment="1" quotePrefix="1">
      <alignment horizontal="center" wrapText="1"/>
    </xf>
    <xf numFmtId="5" fontId="0" fillId="0" borderId="0" xfId="44" applyNumberFormat="1" applyFont="1" applyFill="1" applyBorder="1" applyAlignment="1">
      <alignment horizontal="left"/>
    </xf>
    <xf numFmtId="5" fontId="0" fillId="0" borderId="0" xfId="44" applyNumberFormat="1" applyFont="1" applyFill="1" applyBorder="1" applyAlignment="1">
      <alignment horizontal="center"/>
    </xf>
    <xf numFmtId="0" fontId="0" fillId="0" borderId="0" xfId="0" applyFont="1" applyFill="1" applyBorder="1" applyAlignment="1">
      <alignment/>
    </xf>
    <xf numFmtId="5" fontId="0" fillId="0" borderId="18" xfId="0" applyNumberFormat="1" applyFont="1" applyFill="1" applyBorder="1" applyAlignment="1">
      <alignment horizontal="center"/>
    </xf>
    <xf numFmtId="5" fontId="0" fillId="0" borderId="14" xfId="0" applyNumberFormat="1" applyFont="1" applyFill="1" applyBorder="1" applyAlignment="1">
      <alignment horizontal="center"/>
    </xf>
    <xf numFmtId="5" fontId="0" fillId="0" borderId="14" xfId="0" applyNumberFormat="1" applyFont="1" applyFill="1" applyBorder="1" applyAlignment="1">
      <alignment wrapText="1"/>
    </xf>
    <xf numFmtId="0" fontId="0" fillId="0" borderId="21" xfId="0" applyFont="1" applyFill="1" applyBorder="1" applyAlignment="1">
      <alignment/>
    </xf>
    <xf numFmtId="5" fontId="0" fillId="0" borderId="0" xfId="0" applyNumberFormat="1" applyFont="1" applyFill="1" applyAlignment="1">
      <alignment horizontal="center"/>
    </xf>
    <xf numFmtId="5" fontId="0" fillId="0" borderId="0" xfId="0" applyNumberFormat="1" applyFont="1" applyFill="1" applyAlignment="1">
      <alignment wrapText="1"/>
    </xf>
    <xf numFmtId="0" fontId="0" fillId="0" borderId="0" xfId="0" applyFont="1" applyFill="1" applyAlignment="1">
      <alignment horizontal="center"/>
    </xf>
    <xf numFmtId="171" fontId="2" fillId="0" borderId="0" xfId="42" applyNumberFormat="1" applyFont="1" applyBorder="1" applyAlignment="1">
      <alignment/>
    </xf>
    <xf numFmtId="10" fontId="0" fillId="0" borderId="0" xfId="0" applyNumberFormat="1" applyFont="1" applyFill="1" applyBorder="1" applyAlignment="1">
      <alignment horizontal="center"/>
    </xf>
    <xf numFmtId="0" fontId="0" fillId="0" borderId="0" xfId="0" applyFont="1" applyFill="1" applyBorder="1" applyAlignment="1">
      <alignment/>
    </xf>
    <xf numFmtId="5" fontId="0" fillId="0" borderId="11" xfId="0" applyNumberFormat="1" applyFont="1" applyFill="1" applyBorder="1" applyAlignment="1">
      <alignment horizontal="center" wrapText="1"/>
    </xf>
    <xf numFmtId="0" fontId="67" fillId="0" borderId="11" xfId="0" applyFont="1" applyFill="1" applyBorder="1" applyAlignment="1">
      <alignment/>
    </xf>
    <xf numFmtId="5" fontId="0" fillId="0" borderId="0" xfId="44" applyNumberFormat="1" applyFont="1" applyFill="1" applyBorder="1" applyAlignment="1" quotePrefix="1">
      <alignment horizontal="center" wrapText="1"/>
    </xf>
    <xf numFmtId="5" fontId="0" fillId="0" borderId="0" xfId="44" applyNumberFormat="1" applyFont="1" applyFill="1" applyBorder="1" applyAlignment="1">
      <alignment horizontal="center" wrapText="1"/>
    </xf>
    <xf numFmtId="5" fontId="0" fillId="0" borderId="0" xfId="0" applyNumberFormat="1" applyFont="1" applyFill="1" applyBorder="1" applyAlignment="1">
      <alignment horizontal="center" wrapText="1"/>
    </xf>
    <xf numFmtId="172" fontId="2" fillId="0" borderId="0" xfId="0" applyNumberFormat="1" applyFont="1" applyAlignment="1">
      <alignment/>
    </xf>
    <xf numFmtId="0" fontId="0" fillId="0" borderId="0" xfId="0" applyFont="1" applyAlignment="1">
      <alignment/>
    </xf>
    <xf numFmtId="0" fontId="68" fillId="0" borderId="11" xfId="0" applyFont="1" applyFill="1" applyBorder="1" applyAlignment="1">
      <alignment/>
    </xf>
    <xf numFmtId="0" fontId="0" fillId="0" borderId="11" xfId="0" applyFont="1" applyFill="1" applyBorder="1" applyAlignment="1">
      <alignment/>
    </xf>
    <xf numFmtId="0" fontId="10" fillId="0" borderId="11" xfId="0" applyFont="1" applyFill="1" applyBorder="1" applyAlignment="1">
      <alignment/>
    </xf>
    <xf numFmtId="5" fontId="0" fillId="0" borderId="0" xfId="0" applyNumberFormat="1" applyFont="1" applyFill="1" applyBorder="1" applyAlignment="1" quotePrefix="1">
      <alignment wrapText="1"/>
    </xf>
    <xf numFmtId="0" fontId="0" fillId="0" borderId="11" xfId="44" applyNumberFormat="1" applyFont="1" applyFill="1" applyBorder="1" applyAlignment="1">
      <alignment horizontal="center" wrapText="1" readingOrder="2"/>
    </xf>
    <xf numFmtId="0" fontId="0" fillId="33" borderId="11" xfId="0" applyFont="1" applyFill="1" applyBorder="1" applyAlignment="1">
      <alignment/>
    </xf>
    <xf numFmtId="0" fontId="0" fillId="34" borderId="11" xfId="0" applyFont="1" applyFill="1" applyBorder="1" applyAlignment="1">
      <alignment/>
    </xf>
    <xf numFmtId="0" fontId="0" fillId="34" borderId="11" xfId="0" applyFont="1" applyFill="1" applyBorder="1" applyAlignment="1">
      <alignment/>
    </xf>
    <xf numFmtId="5" fontId="0" fillId="0" borderId="11" xfId="0" applyNumberFormat="1" applyFont="1" applyFill="1" applyBorder="1" applyAlignment="1" quotePrefix="1">
      <alignment horizontal="center"/>
    </xf>
    <xf numFmtId="0" fontId="69" fillId="0" borderId="11" xfId="0" applyFont="1" applyFill="1" applyBorder="1" applyAlignment="1">
      <alignment/>
    </xf>
    <xf numFmtId="0" fontId="2" fillId="0" borderId="11" xfId="0" applyFont="1" applyFill="1" applyBorder="1" applyAlignment="1">
      <alignment/>
    </xf>
    <xf numFmtId="0" fontId="0" fillId="0" borderId="0" xfId="0" applyFont="1" applyFill="1" applyBorder="1" applyAlignment="1">
      <alignment/>
    </xf>
    <xf numFmtId="0" fontId="2" fillId="0" borderId="0" xfId="0" applyFont="1" applyAlignment="1">
      <alignment/>
    </xf>
    <xf numFmtId="0" fontId="2" fillId="0" borderId="22" xfId="0" applyFont="1" applyFill="1" applyBorder="1" applyAlignment="1">
      <alignment/>
    </xf>
    <xf numFmtId="171" fontId="2" fillId="33" borderId="0" xfId="42" applyNumberFormat="1" applyFont="1" applyFill="1" applyAlignment="1">
      <alignment/>
    </xf>
    <xf numFmtId="0" fontId="2" fillId="0" borderId="22" xfId="0" applyFont="1" applyFill="1" applyBorder="1" applyAlignment="1">
      <alignment horizontal="center" wrapText="1"/>
    </xf>
    <xf numFmtId="0" fontId="67" fillId="0" borderId="22" xfId="0" applyFont="1" applyFill="1" applyBorder="1" applyAlignment="1">
      <alignment/>
    </xf>
    <xf numFmtId="0" fontId="69" fillId="0" borderId="22" xfId="0" applyFont="1" applyFill="1" applyBorder="1" applyAlignment="1">
      <alignment/>
    </xf>
    <xf numFmtId="0" fontId="0" fillId="0" borderId="22" xfId="0" applyFill="1" applyBorder="1" applyAlignment="1">
      <alignment/>
    </xf>
    <xf numFmtId="0" fontId="66" fillId="0" borderId="22" xfId="0" applyFont="1" applyFill="1" applyBorder="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alignment/>
    </xf>
    <xf numFmtId="0" fontId="3" fillId="0" borderId="11" xfId="0" applyFont="1" applyFill="1" applyBorder="1" applyAlignment="1">
      <alignment/>
    </xf>
    <xf numFmtId="0" fontId="2" fillId="0" borderId="11" xfId="0" applyFont="1" applyFill="1" applyBorder="1" applyAlignment="1">
      <alignment wrapText="1"/>
    </xf>
    <xf numFmtId="0" fontId="2" fillId="6" borderId="11" xfId="0" applyFont="1" applyFill="1" applyBorder="1" applyAlignment="1">
      <alignment/>
    </xf>
    <xf numFmtId="0" fontId="3" fillId="32" borderId="11" xfId="0" applyFont="1" applyFill="1" applyBorder="1" applyAlignment="1">
      <alignment horizontal="left" vertical="center"/>
    </xf>
    <xf numFmtId="0" fontId="2" fillId="0" borderId="22" xfId="0" applyFont="1" applyFill="1" applyBorder="1" applyAlignment="1">
      <alignment/>
    </xf>
    <xf numFmtId="0" fontId="2" fillId="0" borderId="22" xfId="0" applyFont="1" applyFill="1" applyBorder="1" applyAlignment="1">
      <alignment wrapText="1"/>
    </xf>
    <xf numFmtId="0" fontId="0" fillId="0" borderId="22" xfId="0" applyFont="1" applyFill="1" applyBorder="1" applyAlignment="1">
      <alignment/>
    </xf>
    <xf numFmtId="0" fontId="3" fillId="0" borderId="22" xfId="0" applyFont="1" applyFill="1" applyBorder="1" applyAlignment="1">
      <alignment horizontal="center"/>
    </xf>
    <xf numFmtId="0" fontId="3" fillId="0" borderId="22" xfId="0" applyFont="1" applyFill="1" applyBorder="1" applyAlignment="1">
      <alignment/>
    </xf>
    <xf numFmtId="0" fontId="2" fillId="0" borderId="22" xfId="0" applyFont="1" applyFill="1" applyBorder="1" applyAlignment="1">
      <alignment/>
    </xf>
    <xf numFmtId="0" fontId="2" fillId="0" borderId="22" xfId="0" applyFont="1" applyFill="1" applyBorder="1" applyAlignment="1">
      <alignment/>
    </xf>
    <xf numFmtId="0" fontId="2" fillId="0" borderId="22" xfId="0" applyFont="1" applyFill="1" applyBorder="1" applyAlignment="1">
      <alignment wrapText="1"/>
    </xf>
    <xf numFmtId="0" fontId="0" fillId="0" borderId="22" xfId="0" applyFont="1" applyFill="1" applyBorder="1" applyAlignment="1">
      <alignment/>
    </xf>
    <xf numFmtId="0" fontId="6" fillId="0" borderId="22" xfId="0" applyFont="1" applyFill="1" applyBorder="1" applyAlignment="1">
      <alignment/>
    </xf>
    <xf numFmtId="0" fontId="6" fillId="0" borderId="22" xfId="0" applyFont="1" applyFill="1" applyBorder="1" applyAlignment="1">
      <alignment/>
    </xf>
    <xf numFmtId="0" fontId="5" fillId="0" borderId="22" xfId="0" applyFont="1" applyFill="1" applyBorder="1" applyAlignment="1">
      <alignment/>
    </xf>
    <xf numFmtId="0" fontId="0" fillId="0" borderId="22" xfId="0" applyFont="1" applyFill="1" applyBorder="1" applyAlignment="1">
      <alignment/>
    </xf>
    <xf numFmtId="0" fontId="6" fillId="0" borderId="22" xfId="0" applyFont="1" applyFill="1" applyBorder="1" applyAlignment="1">
      <alignment wrapText="1"/>
    </xf>
    <xf numFmtId="0" fontId="2" fillId="0" borderId="22" xfId="0" applyFont="1" applyFill="1" applyBorder="1" applyAlignment="1">
      <alignment horizontal="center"/>
    </xf>
    <xf numFmtId="0" fontId="0" fillId="0" borderId="22" xfId="0" applyFont="1" applyFill="1" applyBorder="1" applyAlignment="1">
      <alignment horizontal="center"/>
    </xf>
    <xf numFmtId="0" fontId="67" fillId="0" borderId="11" xfId="0" applyFont="1" applyFill="1" applyBorder="1" applyAlignment="1">
      <alignment horizontal="center"/>
    </xf>
    <xf numFmtId="6" fontId="67" fillId="0" borderId="22" xfId="0" applyNumberFormat="1" applyFont="1" applyFill="1" applyBorder="1" applyAlignment="1">
      <alignment horizontal="center" wrapText="1"/>
    </xf>
    <xf numFmtId="0" fontId="67" fillId="0" borderId="0" xfId="0" applyFont="1" applyFill="1" applyAlignment="1">
      <alignment horizontal="center"/>
    </xf>
    <xf numFmtId="43" fontId="2" fillId="0" borderId="22" xfId="42" applyFont="1" applyFill="1" applyBorder="1" applyAlignment="1">
      <alignment/>
    </xf>
    <xf numFmtId="43" fontId="0" fillId="0" borderId="11" xfId="0" applyNumberFormat="1" applyFont="1" applyFill="1" applyBorder="1" applyAlignment="1">
      <alignment/>
    </xf>
    <xf numFmtId="171" fontId="0" fillId="0" borderId="11" xfId="42" applyNumberFormat="1" applyFont="1" applyFill="1" applyBorder="1" applyAlignment="1">
      <alignment horizontal="right"/>
    </xf>
    <xf numFmtId="171" fontId="0" fillId="0" borderId="18" xfId="42" applyNumberFormat="1" applyFont="1" applyFill="1" applyBorder="1" applyAlignment="1">
      <alignment horizontal="right"/>
    </xf>
    <xf numFmtId="171" fontId="0" fillId="0" borderId="0" xfId="42" applyNumberFormat="1" applyFont="1" applyFill="1" applyAlignment="1">
      <alignment horizontal="right"/>
    </xf>
    <xf numFmtId="171" fontId="0" fillId="0" borderId="0" xfId="42" applyNumberFormat="1" applyFont="1" applyFill="1" applyBorder="1" applyAlignment="1">
      <alignment horizontal="right"/>
    </xf>
    <xf numFmtId="5" fontId="0" fillId="11" borderId="11" xfId="0" applyNumberFormat="1" applyFont="1" applyFill="1" applyBorder="1" applyAlignment="1">
      <alignment horizontal="center"/>
    </xf>
    <xf numFmtId="5" fontId="0" fillId="11" borderId="0" xfId="0" applyNumberFormat="1" applyFont="1" applyFill="1" applyBorder="1" applyAlignment="1">
      <alignment horizontal="center"/>
    </xf>
    <xf numFmtId="5" fontId="0" fillId="0" borderId="0" xfId="0" applyNumberFormat="1" applyFont="1" applyFill="1" applyBorder="1" applyAlignment="1" quotePrefix="1">
      <alignment horizontal="center"/>
    </xf>
    <xf numFmtId="5" fontId="4" fillId="33" borderId="0" xfId="0" applyNumberFormat="1" applyFont="1" applyFill="1" applyBorder="1" applyAlignment="1" quotePrefix="1">
      <alignment horizontal="center"/>
    </xf>
    <xf numFmtId="5" fontId="3" fillId="33" borderId="0" xfId="44" applyNumberFormat="1" applyFont="1" applyFill="1" applyBorder="1" applyAlignment="1">
      <alignment horizontal="center" vertical="center" wrapText="1" readingOrder="2"/>
    </xf>
    <xf numFmtId="0" fontId="3" fillId="0" borderId="20" xfId="0" applyFont="1" applyFill="1" applyBorder="1" applyAlignment="1">
      <alignment horizontal="center"/>
    </xf>
    <xf numFmtId="5" fontId="4" fillId="0" borderId="10" xfId="0" applyNumberFormat="1" applyFont="1" applyFill="1" applyBorder="1" applyAlignment="1">
      <alignment horizontal="right"/>
    </xf>
    <xf numFmtId="5" fontId="4" fillId="0" borderId="13" xfId="44" applyNumberFormat="1" applyFont="1" applyFill="1" applyBorder="1" applyAlignment="1">
      <alignment horizontal="center" vertical="center" wrapText="1" readingOrder="2"/>
    </xf>
    <xf numFmtId="0" fontId="0" fillId="0" borderId="0" xfId="44" applyNumberFormat="1" applyFont="1" applyFill="1" applyBorder="1" applyAlignment="1">
      <alignment horizontal="center" wrapText="1" readingOrder="2"/>
    </xf>
    <xf numFmtId="5" fontId="15" fillId="11" borderId="11" xfId="0" applyNumberFormat="1" applyFont="1" applyFill="1" applyBorder="1" applyAlignment="1">
      <alignment horizontal="center"/>
    </xf>
    <xf numFmtId="5" fontId="15" fillId="11" borderId="0" xfId="0" applyNumberFormat="1" applyFont="1" applyFill="1" applyBorder="1" applyAlignment="1">
      <alignment horizontal="center"/>
    </xf>
    <xf numFmtId="0" fontId="0" fillId="0" borderId="12" xfId="0" applyFont="1" applyFill="1" applyBorder="1" applyAlignment="1">
      <alignment/>
    </xf>
    <xf numFmtId="6" fontId="0" fillId="0" borderId="0" xfId="0" applyNumberFormat="1" applyFont="1" applyFill="1" applyAlignment="1">
      <alignment horizontal="center"/>
    </xf>
    <xf numFmtId="0" fontId="0" fillId="0" borderId="18" xfId="0" applyFont="1" applyFill="1" applyBorder="1" applyAlignment="1">
      <alignment/>
    </xf>
    <xf numFmtId="0" fontId="0" fillId="0" borderId="13" xfId="0" applyFont="1" applyFill="1" applyBorder="1" applyAlignment="1">
      <alignment/>
    </xf>
    <xf numFmtId="5" fontId="0" fillId="11" borderId="11" xfId="44" applyNumberFormat="1" applyFont="1" applyFill="1" applyBorder="1" applyAlignment="1">
      <alignment horizontal="center" wrapText="1" readingOrder="2"/>
    </xf>
    <xf numFmtId="5" fontId="0" fillId="11" borderId="0" xfId="44" applyNumberFormat="1" applyFont="1" applyFill="1" applyBorder="1" applyAlignment="1">
      <alignment horizontal="center" wrapText="1" readingOrder="2"/>
    </xf>
    <xf numFmtId="0" fontId="0" fillId="35" borderId="11" xfId="0" applyFont="1" applyFill="1" applyBorder="1" applyAlignment="1">
      <alignment/>
    </xf>
    <xf numFmtId="5" fontId="0" fillId="35" borderId="11" xfId="0" applyNumberFormat="1" applyFont="1" applyFill="1" applyBorder="1" applyAlignment="1">
      <alignment horizontal="right"/>
    </xf>
    <xf numFmtId="5" fontId="0" fillId="35" borderId="11" xfId="0" applyNumberFormat="1" applyFont="1" applyFill="1" applyBorder="1" applyAlignment="1">
      <alignment horizontal="center"/>
    </xf>
    <xf numFmtId="5" fontId="0" fillId="35" borderId="0" xfId="44" applyNumberFormat="1" applyFont="1" applyFill="1" applyBorder="1" applyAlignment="1">
      <alignment horizontal="center" wrapText="1" readingOrder="2"/>
    </xf>
    <xf numFmtId="5" fontId="0" fillId="35" borderId="0" xfId="44" applyNumberFormat="1" applyFont="1" applyFill="1" applyBorder="1" applyAlignment="1">
      <alignment horizontal="left" wrapText="1"/>
    </xf>
    <xf numFmtId="0" fontId="0" fillId="35" borderId="20" xfId="0" applyFont="1" applyFill="1" applyBorder="1" applyAlignment="1">
      <alignment/>
    </xf>
    <xf numFmtId="171" fontId="0" fillId="35" borderId="11" xfId="42" applyNumberFormat="1" applyFont="1" applyFill="1" applyBorder="1" applyAlignment="1">
      <alignment horizontal="right"/>
    </xf>
    <xf numFmtId="5" fontId="0" fillId="35" borderId="0" xfId="0" applyNumberFormat="1" applyFont="1" applyFill="1" applyBorder="1" applyAlignment="1">
      <alignment horizontal="center"/>
    </xf>
    <xf numFmtId="5" fontId="15" fillId="0" borderId="11" xfId="0" applyNumberFormat="1" applyFont="1" applyFill="1" applyBorder="1" applyAlignment="1">
      <alignment horizontal="center"/>
    </xf>
    <xf numFmtId="5" fontId="15" fillId="0" borderId="0" xfId="0" applyNumberFormat="1" applyFont="1" applyFill="1" applyBorder="1" applyAlignment="1">
      <alignment horizontal="center"/>
    </xf>
    <xf numFmtId="171" fontId="0" fillId="0" borderId="12" xfId="42" applyNumberFormat="1" applyFont="1" applyFill="1" applyBorder="1" applyAlignment="1">
      <alignment horizontal="right"/>
    </xf>
    <xf numFmtId="171" fontId="0" fillId="11" borderId="11" xfId="42" applyNumberFormat="1" applyFont="1" applyFill="1" applyBorder="1" applyAlignment="1">
      <alignment horizontal="right"/>
    </xf>
    <xf numFmtId="5" fontId="0" fillId="11" borderId="0" xfId="44" applyNumberFormat="1" applyFont="1" applyFill="1" applyBorder="1" applyAlignment="1">
      <alignment horizontal="left" wrapText="1"/>
    </xf>
    <xf numFmtId="5" fontId="0" fillId="11" borderId="11" xfId="0" applyNumberFormat="1" applyFont="1" applyFill="1" applyBorder="1" applyAlignment="1">
      <alignment horizontal="right"/>
    </xf>
    <xf numFmtId="0" fontId="0" fillId="11" borderId="20" xfId="0" applyFont="1" applyFill="1" applyBorder="1" applyAlignment="1">
      <alignment/>
    </xf>
    <xf numFmtId="0" fontId="0" fillId="11" borderId="0" xfId="0" applyFont="1" applyFill="1" applyAlignment="1">
      <alignment/>
    </xf>
    <xf numFmtId="0" fontId="0" fillId="11" borderId="11" xfId="0" applyFont="1" applyFill="1" applyBorder="1" applyAlignment="1">
      <alignment/>
    </xf>
    <xf numFmtId="5" fontId="70" fillId="0" borderId="11" xfId="0" applyNumberFormat="1" applyFont="1" applyFill="1" applyBorder="1" applyAlignment="1" quotePrefix="1">
      <alignment horizontal="center"/>
    </xf>
    <xf numFmtId="5" fontId="15" fillId="0" borderId="0" xfId="0" applyNumberFormat="1" applyFont="1" applyFill="1" applyBorder="1" applyAlignment="1">
      <alignment horizontal="left"/>
    </xf>
    <xf numFmtId="0" fontId="16" fillId="0" borderId="0" xfId="0" applyFont="1" applyFill="1" applyAlignment="1">
      <alignment horizontal="center"/>
    </xf>
    <xf numFmtId="0" fontId="16" fillId="0" borderId="0" xfId="0" applyFont="1" applyFill="1" applyAlignment="1">
      <alignment/>
    </xf>
    <xf numFmtId="5" fontId="16" fillId="0" borderId="0" xfId="0" applyNumberFormat="1" applyFont="1" applyFill="1" applyAlignment="1">
      <alignment wrapText="1"/>
    </xf>
    <xf numFmtId="0" fontId="16" fillId="0" borderId="0" xfId="0" applyFont="1" applyFill="1" applyBorder="1" applyAlignment="1">
      <alignment/>
    </xf>
    <xf numFmtId="0" fontId="16" fillId="0" borderId="14" xfId="0" applyFont="1" applyFill="1" applyBorder="1" applyAlignment="1">
      <alignment/>
    </xf>
    <xf numFmtId="5" fontId="16" fillId="0" borderId="23" xfId="44" applyNumberFormat="1" applyFont="1" applyFill="1" applyBorder="1" applyAlignment="1">
      <alignment horizontal="left" wrapText="1"/>
    </xf>
    <xf numFmtId="5" fontId="20" fillId="36" borderId="24" xfId="44" applyNumberFormat="1" applyFont="1" applyFill="1" applyBorder="1" applyAlignment="1">
      <alignment horizontal="center" vertical="center" wrapText="1"/>
    </xf>
    <xf numFmtId="0" fontId="21" fillId="0" borderId="0" xfId="0" applyFont="1" applyFill="1" applyAlignment="1">
      <alignment horizontal="center"/>
    </xf>
    <xf numFmtId="0" fontId="22" fillId="0" borderId="25" xfId="0" applyFont="1" applyFill="1" applyBorder="1" applyAlignment="1">
      <alignment/>
    </xf>
    <xf numFmtId="0" fontId="22" fillId="0" borderId="26" xfId="0" applyFont="1" applyFill="1" applyBorder="1" applyAlignment="1">
      <alignment wrapText="1"/>
    </xf>
    <xf numFmtId="0" fontId="22" fillId="0" borderId="0" xfId="0" applyFont="1" applyFill="1" applyAlignment="1">
      <alignment/>
    </xf>
    <xf numFmtId="0" fontId="22" fillId="0" borderId="27" xfId="0" applyFont="1" applyFill="1" applyBorder="1" applyAlignment="1">
      <alignment/>
    </xf>
    <xf numFmtId="0" fontId="22" fillId="0" borderId="28" xfId="0" applyFont="1" applyFill="1" applyBorder="1" applyAlignment="1">
      <alignment wrapText="1"/>
    </xf>
    <xf numFmtId="5" fontId="22" fillId="0" borderId="28" xfId="44" applyNumberFormat="1" applyFont="1" applyFill="1" applyBorder="1" applyAlignment="1">
      <alignment horizontal="left" wrapText="1"/>
    </xf>
    <xf numFmtId="0" fontId="22" fillId="0" borderId="27" xfId="0" applyFont="1" applyFill="1" applyBorder="1" applyAlignment="1">
      <alignment/>
    </xf>
    <xf numFmtId="0" fontId="17" fillId="0" borderId="25" xfId="0" applyFont="1" applyFill="1" applyBorder="1" applyAlignment="1">
      <alignment/>
    </xf>
    <xf numFmtId="5" fontId="22" fillId="0" borderId="28" xfId="0" applyNumberFormat="1" applyFont="1" applyFill="1" applyBorder="1" applyAlignment="1">
      <alignment wrapText="1"/>
    </xf>
    <xf numFmtId="0" fontId="17" fillId="0" borderId="27" xfId="0" applyFont="1" applyFill="1" applyBorder="1" applyAlignment="1">
      <alignment/>
    </xf>
    <xf numFmtId="0" fontId="22" fillId="0" borderId="27" xfId="0" applyFont="1" applyFill="1" applyBorder="1" applyAlignment="1">
      <alignment wrapText="1"/>
    </xf>
    <xf numFmtId="5" fontId="22" fillId="0" borderId="28" xfId="44" applyNumberFormat="1" applyFont="1" applyFill="1" applyBorder="1" applyAlignment="1">
      <alignment horizontal="left"/>
    </xf>
    <xf numFmtId="0" fontId="23" fillId="0" borderId="0" xfId="0" applyFont="1" applyFill="1" applyAlignment="1">
      <alignment/>
    </xf>
    <xf numFmtId="7" fontId="22" fillId="0" borderId="22" xfId="0" applyNumberFormat="1" applyFont="1" applyFill="1" applyBorder="1" applyAlignment="1">
      <alignment horizontal="center"/>
    </xf>
    <xf numFmtId="0" fontId="22" fillId="0" borderId="0" xfId="0" applyFont="1" applyFill="1" applyAlignment="1">
      <alignment wrapText="1"/>
    </xf>
    <xf numFmtId="0" fontId="22" fillId="0" borderId="0" xfId="0" applyFont="1" applyFill="1" applyBorder="1" applyAlignment="1">
      <alignment/>
    </xf>
    <xf numFmtId="0" fontId="17" fillId="0" borderId="27" xfId="0" applyFont="1" applyFill="1" applyBorder="1" applyAlignment="1">
      <alignment wrapText="1"/>
    </xf>
    <xf numFmtId="7" fontId="22" fillId="0" borderId="13" xfId="0" applyNumberFormat="1" applyFont="1" applyFill="1" applyBorder="1" applyAlignment="1">
      <alignment horizontal="center"/>
    </xf>
    <xf numFmtId="7" fontId="22" fillId="0" borderId="0" xfId="0" applyNumberFormat="1" applyFont="1" applyFill="1" applyBorder="1" applyAlignment="1">
      <alignment horizontal="center"/>
    </xf>
    <xf numFmtId="5" fontId="22" fillId="0" borderId="0" xfId="0" applyNumberFormat="1" applyFont="1" applyFill="1" applyBorder="1" applyAlignment="1">
      <alignment wrapText="1"/>
    </xf>
    <xf numFmtId="0" fontId="22" fillId="0" borderId="0" xfId="0" applyFont="1" applyFill="1" applyAlignment="1">
      <alignment horizontal="center"/>
    </xf>
    <xf numFmtId="0" fontId="22" fillId="0" borderId="27" xfId="0" applyFont="1" applyFill="1" applyBorder="1" applyAlignment="1">
      <alignment horizontal="center" wrapText="1"/>
    </xf>
    <xf numFmtId="0" fontId="22" fillId="0" borderId="27" xfId="0" applyFont="1" applyFill="1" applyBorder="1" applyAlignment="1">
      <alignment horizontal="left"/>
    </xf>
    <xf numFmtId="0" fontId="22" fillId="0" borderId="27" xfId="0" applyFont="1" applyFill="1" applyBorder="1" applyAlignment="1">
      <alignment horizontal="left" wrapText="1"/>
    </xf>
    <xf numFmtId="7" fontId="22" fillId="0" borderId="22" xfId="0" applyNumberFormat="1" applyFont="1" applyFill="1" applyBorder="1" applyAlignment="1">
      <alignment horizontal="center" wrapText="1"/>
    </xf>
    <xf numFmtId="0" fontId="22" fillId="0" borderId="0" xfId="0" applyFont="1" applyFill="1" applyBorder="1" applyAlignment="1">
      <alignment wrapText="1"/>
    </xf>
    <xf numFmtId="5" fontId="20" fillId="36" borderId="29" xfId="44" applyNumberFormat="1" applyFont="1" applyFill="1" applyBorder="1" applyAlignment="1">
      <alignment horizontal="center" vertical="center" wrapText="1"/>
    </xf>
    <xf numFmtId="0" fontId="22" fillId="0" borderId="30" xfId="0" applyFont="1" applyFill="1" applyBorder="1" applyAlignment="1">
      <alignment/>
    </xf>
    <xf numFmtId="0" fontId="16" fillId="0" borderId="14" xfId="0" applyFont="1" applyFill="1" applyBorder="1" applyAlignment="1">
      <alignment wrapText="1"/>
    </xf>
    <xf numFmtId="7" fontId="16" fillId="0" borderId="14" xfId="0" applyNumberFormat="1" applyFont="1" applyFill="1" applyBorder="1" applyAlignment="1">
      <alignment horizontal="center"/>
    </xf>
    <xf numFmtId="5" fontId="16" fillId="0" borderId="14" xfId="0" applyNumberFormat="1" applyFont="1" applyFill="1" applyBorder="1" applyAlignment="1">
      <alignment wrapText="1"/>
    </xf>
    <xf numFmtId="7" fontId="22" fillId="0" borderId="12" xfId="0" applyNumberFormat="1" applyFont="1" applyFill="1" applyBorder="1" applyAlignment="1">
      <alignment horizontal="center"/>
    </xf>
    <xf numFmtId="0" fontId="22" fillId="0" borderId="31" xfId="0" applyFont="1" applyFill="1" applyBorder="1" applyAlignment="1">
      <alignment wrapText="1"/>
    </xf>
    <xf numFmtId="5" fontId="22" fillId="0" borderId="32" xfId="0" applyNumberFormat="1" applyFont="1" applyFill="1" applyBorder="1" applyAlignment="1">
      <alignment wrapText="1"/>
    </xf>
    <xf numFmtId="0" fontId="22" fillId="0" borderId="0" xfId="0" applyFont="1" applyFill="1" applyBorder="1" applyAlignment="1">
      <alignment/>
    </xf>
    <xf numFmtId="7" fontId="22" fillId="0" borderId="0" xfId="0" applyNumberFormat="1" applyFont="1" applyFill="1" applyBorder="1" applyAlignment="1">
      <alignment horizontal="left"/>
    </xf>
    <xf numFmtId="7" fontId="71" fillId="0" borderId="22" xfId="0" applyNumberFormat="1" applyFont="1" applyFill="1" applyBorder="1" applyAlignment="1">
      <alignment horizontal="center"/>
    </xf>
    <xf numFmtId="7" fontId="22" fillId="0" borderId="22" xfId="44" applyNumberFormat="1" applyFont="1" applyFill="1" applyBorder="1" applyAlignment="1">
      <alignment horizontal="center" readingOrder="2"/>
    </xf>
    <xf numFmtId="7" fontId="22" fillId="0" borderId="22" xfId="44" applyNumberFormat="1" applyFont="1" applyFill="1" applyBorder="1" applyAlignment="1" quotePrefix="1">
      <alignment horizontal="center"/>
    </xf>
    <xf numFmtId="7" fontId="22" fillId="0" borderId="22" xfId="44" applyNumberFormat="1" applyFont="1" applyFill="1" applyBorder="1" applyAlignment="1">
      <alignment horizontal="center" wrapText="1" readingOrder="2"/>
    </xf>
    <xf numFmtId="7" fontId="20" fillId="36" borderId="33" xfId="44" applyNumberFormat="1" applyFont="1" applyFill="1" applyBorder="1" applyAlignment="1">
      <alignment horizontal="center" vertical="center" readingOrder="2"/>
    </xf>
    <xf numFmtId="7" fontId="20" fillId="36" borderId="33" xfId="44" applyNumberFormat="1" applyFont="1" applyFill="1" applyBorder="1" applyAlignment="1">
      <alignment horizontal="center" vertical="center"/>
    </xf>
    <xf numFmtId="7" fontId="22" fillId="0" borderId="34" xfId="44" applyNumberFormat="1" applyFont="1" applyFill="1" applyBorder="1" applyAlignment="1">
      <alignment horizontal="center" readingOrder="2"/>
    </xf>
    <xf numFmtId="7" fontId="22" fillId="0" borderId="34" xfId="0" applyNumberFormat="1" applyFont="1" applyFill="1" applyBorder="1" applyAlignment="1">
      <alignment horizontal="center"/>
    </xf>
    <xf numFmtId="7" fontId="22" fillId="0" borderId="22" xfId="44" applyNumberFormat="1" applyFont="1" applyFill="1" applyBorder="1" applyAlignment="1">
      <alignment horizontal="center"/>
    </xf>
    <xf numFmtId="7" fontId="16" fillId="0" borderId="0" xfId="0" applyNumberFormat="1" applyFont="1" applyFill="1" applyBorder="1" applyAlignment="1">
      <alignment horizontal="center"/>
    </xf>
    <xf numFmtId="7" fontId="16" fillId="0" borderId="23" xfId="0" applyNumberFormat="1" applyFont="1" applyFill="1" applyBorder="1" applyAlignment="1">
      <alignment horizontal="center"/>
    </xf>
    <xf numFmtId="7" fontId="20" fillId="36" borderId="35" xfId="44" applyNumberFormat="1" applyFont="1" applyFill="1" applyBorder="1" applyAlignment="1">
      <alignment horizontal="center" vertical="center" readingOrder="2"/>
    </xf>
    <xf numFmtId="7" fontId="20" fillId="36" borderId="35" xfId="44" applyNumberFormat="1" applyFont="1" applyFill="1" applyBorder="1" applyAlignment="1">
      <alignment horizontal="center" vertical="center"/>
    </xf>
    <xf numFmtId="7" fontId="16" fillId="0" borderId="0" xfId="0" applyNumberFormat="1" applyFont="1" applyFill="1" applyAlignment="1">
      <alignment horizontal="center"/>
    </xf>
    <xf numFmtId="7" fontId="22" fillId="0" borderId="0" xfId="0" applyNumberFormat="1" applyFont="1" applyBorder="1" applyAlignment="1">
      <alignment/>
    </xf>
    <xf numFmtId="7" fontId="22" fillId="0" borderId="0" xfId="0" applyNumberFormat="1" applyFont="1" applyBorder="1" applyAlignment="1">
      <alignment horizontal="left" vertical="center"/>
    </xf>
    <xf numFmtId="7" fontId="22" fillId="0" borderId="13" xfId="0" applyNumberFormat="1" applyFont="1" applyFill="1" applyBorder="1" applyAlignment="1">
      <alignment horizontal="left"/>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7" fontId="22" fillId="0" borderId="0" xfId="0" applyNumberFormat="1" applyFont="1" applyFill="1" applyBorder="1" applyAlignment="1">
      <alignment/>
    </xf>
    <xf numFmtId="5" fontId="22" fillId="0" borderId="28" xfId="44" applyNumberFormat="1" applyFont="1" applyFill="1" applyBorder="1" applyAlignment="1">
      <alignment horizontal="left" readingOrder="2"/>
    </xf>
    <xf numFmtId="5" fontId="22" fillId="0" borderId="28" xfId="0" applyNumberFormat="1" applyFont="1" applyFill="1" applyBorder="1" applyAlignment="1">
      <alignment horizontal="left"/>
    </xf>
    <xf numFmtId="7" fontId="22" fillId="0" borderId="28" xfId="0" applyNumberFormat="1" applyFont="1" applyFill="1" applyBorder="1" applyAlignment="1">
      <alignment horizontal="left"/>
    </xf>
    <xf numFmtId="0" fontId="16" fillId="0" borderId="31" xfId="0" applyFont="1" applyFill="1" applyBorder="1" applyAlignment="1">
      <alignment/>
    </xf>
    <xf numFmtId="5" fontId="16" fillId="0" borderId="38" xfId="44" applyNumberFormat="1" applyFont="1" applyFill="1" applyBorder="1" applyAlignment="1">
      <alignment horizontal="left" wrapText="1"/>
    </xf>
    <xf numFmtId="0" fontId="22" fillId="0" borderId="39" xfId="0" applyFont="1" applyFill="1" applyBorder="1" applyAlignment="1">
      <alignment/>
    </xf>
    <xf numFmtId="7" fontId="22" fillId="0" borderId="40" xfId="0" applyNumberFormat="1" applyFont="1" applyFill="1" applyBorder="1" applyAlignment="1">
      <alignment horizontal="center"/>
    </xf>
    <xf numFmtId="5" fontId="22" fillId="0" borderId="41" xfId="44" applyNumberFormat="1" applyFont="1" applyFill="1" applyBorder="1" applyAlignment="1">
      <alignment horizontal="left" wrapText="1"/>
    </xf>
    <xf numFmtId="7" fontId="22" fillId="0" borderId="40" xfId="44" applyNumberFormat="1" applyFont="1" applyFill="1" applyBorder="1" applyAlignment="1">
      <alignment horizontal="center" wrapText="1" readingOrder="2"/>
    </xf>
    <xf numFmtId="0" fontId="22" fillId="0" borderId="42" xfId="0" applyFont="1" applyFill="1" applyBorder="1" applyAlignment="1">
      <alignment/>
    </xf>
    <xf numFmtId="7" fontId="22" fillId="0" borderId="42" xfId="0" applyNumberFormat="1" applyFont="1" applyFill="1" applyBorder="1" applyAlignment="1">
      <alignment horizontal="center"/>
    </xf>
    <xf numFmtId="7" fontId="72" fillId="0" borderId="0" xfId="0" applyNumberFormat="1" applyFont="1" applyFill="1" applyBorder="1" applyAlignment="1">
      <alignment horizontal="center"/>
    </xf>
    <xf numFmtId="5" fontId="72" fillId="0" borderId="0" xfId="44" applyNumberFormat="1" applyFont="1" applyFill="1" applyBorder="1" applyAlignment="1">
      <alignment horizontal="left" wrapText="1"/>
    </xf>
    <xf numFmtId="7" fontId="22" fillId="0" borderId="42" xfId="0" applyNumberFormat="1" applyFont="1" applyFill="1" applyBorder="1" applyAlignment="1" quotePrefix="1">
      <alignment horizontal="center"/>
    </xf>
    <xf numFmtId="5" fontId="22" fillId="0" borderId="42" xfId="0" applyNumberFormat="1" applyFont="1" applyFill="1" applyBorder="1" applyAlignment="1">
      <alignment wrapText="1"/>
    </xf>
    <xf numFmtId="5" fontId="22" fillId="0" borderId="41" xfId="0" applyNumberFormat="1" applyFont="1" applyFill="1" applyBorder="1" applyAlignment="1">
      <alignment wrapText="1"/>
    </xf>
    <xf numFmtId="0" fontId="24" fillId="0" borderId="31" xfId="0" applyFont="1" applyBorder="1" applyAlignment="1">
      <alignment vertical="center"/>
    </xf>
    <xf numFmtId="5" fontId="22" fillId="0" borderId="38" xfId="0" applyNumberFormat="1" applyFont="1" applyFill="1" applyBorder="1" applyAlignment="1">
      <alignment wrapText="1"/>
    </xf>
    <xf numFmtId="0" fontId="22" fillId="0" borderId="31" xfId="0" applyFont="1" applyFill="1" applyBorder="1" applyAlignment="1">
      <alignment/>
    </xf>
    <xf numFmtId="7" fontId="22" fillId="0" borderId="41" xfId="0" applyNumberFormat="1" applyFont="1" applyFill="1" applyBorder="1" applyAlignment="1">
      <alignment horizontal="left"/>
    </xf>
    <xf numFmtId="0" fontId="22" fillId="0" borderId="39" xfId="0" applyFont="1" applyFill="1" applyBorder="1" applyAlignment="1">
      <alignment wrapText="1"/>
    </xf>
    <xf numFmtId="0" fontId="17" fillId="0" borderId="31" xfId="0" applyFont="1" applyFill="1" applyBorder="1" applyAlignment="1">
      <alignment wrapText="1"/>
    </xf>
    <xf numFmtId="7" fontId="22" fillId="0" borderId="28" xfId="0" applyNumberFormat="1" applyFont="1" applyFill="1" applyBorder="1" applyAlignment="1">
      <alignment horizontal="center"/>
    </xf>
    <xf numFmtId="0" fontId="22" fillId="0" borderId="31" xfId="0" applyFont="1" applyBorder="1" applyAlignment="1">
      <alignment vertical="center"/>
    </xf>
    <xf numFmtId="7" fontId="22" fillId="0" borderId="43" xfId="0" applyNumberFormat="1" applyFont="1" applyFill="1" applyBorder="1" applyAlignment="1">
      <alignment horizontal="center"/>
    </xf>
    <xf numFmtId="7" fontId="22" fillId="0" borderId="23" xfId="0" applyNumberFormat="1" applyFont="1" applyBorder="1" applyAlignment="1">
      <alignment/>
    </xf>
    <xf numFmtId="7" fontId="22" fillId="0" borderId="23" xfId="0" applyNumberFormat="1" applyFont="1" applyFill="1" applyBorder="1" applyAlignment="1">
      <alignment horizontal="center"/>
    </xf>
    <xf numFmtId="7" fontId="22" fillId="0" borderId="28" xfId="0" applyNumberFormat="1" applyFont="1" applyFill="1" applyBorder="1" applyAlignment="1">
      <alignment horizontal="left" wrapText="1"/>
    </xf>
    <xf numFmtId="0" fontId="22" fillId="0" borderId="37" xfId="0" applyFont="1" applyBorder="1" applyAlignment="1">
      <alignment vertical="center"/>
    </xf>
    <xf numFmtId="7" fontId="22" fillId="0" borderId="44" xfId="0" applyNumberFormat="1" applyFont="1" applyFill="1" applyBorder="1" applyAlignment="1">
      <alignment horizontal="center"/>
    </xf>
    <xf numFmtId="0" fontId="17" fillId="0" borderId="31" xfId="0" applyFont="1" applyBorder="1" applyAlignment="1">
      <alignment vertical="center"/>
    </xf>
    <xf numFmtId="0" fontId="22" fillId="0" borderId="38" xfId="0" applyFont="1" applyBorder="1" applyAlignment="1">
      <alignment/>
    </xf>
    <xf numFmtId="0" fontId="22" fillId="0" borderId="31" xfId="0" applyFont="1" applyBorder="1" applyAlignment="1">
      <alignment horizontal="left" vertical="center"/>
    </xf>
    <xf numFmtId="0" fontId="22" fillId="0" borderId="38" xfId="0" applyFont="1" applyBorder="1" applyAlignment="1">
      <alignment horizontal="left" vertical="center"/>
    </xf>
    <xf numFmtId="7" fontId="22" fillId="0" borderId="28" xfId="0" applyNumberFormat="1" applyFont="1" applyFill="1" applyBorder="1" applyAlignment="1">
      <alignment horizontal="center" wrapText="1"/>
    </xf>
    <xf numFmtId="0" fontId="22" fillId="0" borderId="45" xfId="0" applyFont="1" applyFill="1" applyBorder="1" applyAlignment="1">
      <alignment horizontal="left"/>
    </xf>
    <xf numFmtId="0" fontId="22" fillId="0" borderId="43" xfId="0" applyFont="1" applyFill="1" applyBorder="1" applyAlignment="1">
      <alignment horizontal="left"/>
    </xf>
    <xf numFmtId="0" fontId="24" fillId="0" borderId="38" xfId="0" applyFont="1" applyBorder="1" applyAlignment="1">
      <alignment/>
    </xf>
    <xf numFmtId="0" fontId="16" fillId="0" borderId="37" xfId="0" applyFont="1" applyFill="1" applyBorder="1" applyAlignment="1">
      <alignment/>
    </xf>
    <xf numFmtId="5" fontId="16" fillId="0" borderId="44" xfId="0" applyNumberFormat="1" applyFont="1" applyFill="1" applyBorder="1" applyAlignment="1">
      <alignment wrapText="1"/>
    </xf>
    <xf numFmtId="0" fontId="22" fillId="0" borderId="27" xfId="0" applyFont="1" applyFill="1" applyBorder="1" applyAlignment="1">
      <alignment horizontal="left" indent="1"/>
    </xf>
    <xf numFmtId="0" fontId="22" fillId="0" borderId="27" xfId="0" applyFont="1" applyFill="1" applyBorder="1" applyAlignment="1">
      <alignment horizontal="left" indent="2"/>
    </xf>
    <xf numFmtId="0" fontId="22" fillId="0" borderId="27" xfId="0" applyFont="1" applyFill="1" applyBorder="1" applyAlignment="1">
      <alignment horizontal="left" indent="4"/>
    </xf>
    <xf numFmtId="0" fontId="22" fillId="0" borderId="46" xfId="0" applyFont="1" applyFill="1" applyBorder="1" applyAlignment="1">
      <alignment/>
    </xf>
    <xf numFmtId="7" fontId="22" fillId="0" borderId="47" xfId="0" applyNumberFormat="1" applyFont="1" applyFill="1" applyBorder="1" applyAlignment="1">
      <alignment horizontal="center"/>
    </xf>
    <xf numFmtId="0" fontId="22" fillId="0" borderId="27" xfId="0" applyFont="1" applyFill="1" applyBorder="1" applyAlignment="1">
      <alignment vertical="top"/>
    </xf>
    <xf numFmtId="7" fontId="22" fillId="0" borderId="22" xfId="0" applyNumberFormat="1" applyFont="1" applyFill="1" applyBorder="1" applyAlignment="1">
      <alignment horizontal="center" vertical="top"/>
    </xf>
    <xf numFmtId="5" fontId="22" fillId="0" borderId="28" xfId="44" applyNumberFormat="1" applyFont="1" applyFill="1" applyBorder="1" applyAlignment="1">
      <alignment horizontal="left" vertical="top" wrapText="1"/>
    </xf>
    <xf numFmtId="0" fontId="22" fillId="0" borderId="0" xfId="0" applyFont="1" applyFill="1" applyAlignment="1">
      <alignment vertical="top"/>
    </xf>
    <xf numFmtId="7" fontId="72" fillId="0" borderId="22" xfId="0" applyNumberFormat="1" applyFont="1" applyFill="1" applyBorder="1" applyAlignment="1">
      <alignment horizontal="center"/>
    </xf>
    <xf numFmtId="0" fontId="72" fillId="0" borderId="27" xfId="0" applyFont="1" applyFill="1" applyBorder="1" applyAlignment="1">
      <alignment horizontal="left" indent="2"/>
    </xf>
    <xf numFmtId="0" fontId="72" fillId="0" borderId="27" xfId="0" applyFont="1" applyFill="1" applyBorder="1" applyAlignment="1">
      <alignment/>
    </xf>
    <xf numFmtId="7" fontId="72" fillId="0" borderId="22" xfId="0" applyNumberFormat="1" applyFont="1" applyFill="1" applyBorder="1" applyAlignment="1">
      <alignment horizontal="center" vertical="top" wrapText="1"/>
    </xf>
    <xf numFmtId="5" fontId="71" fillId="0" borderId="28" xfId="44" applyNumberFormat="1" applyFont="1" applyFill="1" applyBorder="1" applyAlignment="1">
      <alignment horizontal="left" wrapText="1"/>
    </xf>
    <xf numFmtId="5" fontId="72" fillId="0" borderId="28" xfId="44" applyNumberFormat="1" applyFont="1" applyFill="1" applyBorder="1" applyAlignment="1">
      <alignment horizontal="left" wrapText="1"/>
    </xf>
    <xf numFmtId="0" fontId="20" fillId="36" borderId="36" xfId="0" applyFont="1" applyFill="1" applyBorder="1" applyAlignment="1">
      <alignment horizontal="center" vertical="center" wrapText="1"/>
    </xf>
    <xf numFmtId="7" fontId="73" fillId="36" borderId="33" xfId="44" applyNumberFormat="1" applyFont="1" applyFill="1" applyBorder="1" applyAlignment="1">
      <alignment horizontal="center" vertical="center"/>
    </xf>
    <xf numFmtId="5" fontId="73" fillId="36" borderId="24" xfId="44" applyNumberFormat="1" applyFont="1" applyFill="1" applyBorder="1" applyAlignment="1">
      <alignment horizontal="center" vertical="center" wrapText="1"/>
    </xf>
    <xf numFmtId="0" fontId="73" fillId="0" borderId="36" xfId="0" applyFont="1" applyFill="1" applyBorder="1" applyAlignment="1">
      <alignment horizontal="center" vertical="center" wrapText="1"/>
    </xf>
    <xf numFmtId="0" fontId="73" fillId="0" borderId="48" xfId="0" applyFont="1" applyFill="1" applyBorder="1" applyAlignment="1">
      <alignment horizontal="center" vertical="center" wrapText="1"/>
    </xf>
    <xf numFmtId="0" fontId="73" fillId="0" borderId="49" xfId="0" applyFont="1" applyFill="1" applyBorder="1" applyAlignment="1">
      <alignment horizontal="center" vertical="center" wrapText="1"/>
    </xf>
    <xf numFmtId="7" fontId="74" fillId="0" borderId="22" xfId="0" applyNumberFormat="1" applyFont="1" applyFill="1" applyBorder="1" applyAlignment="1">
      <alignment horizontal="center"/>
    </xf>
    <xf numFmtId="0" fontId="16" fillId="0" borderId="22" xfId="0" applyFont="1" applyFill="1" applyBorder="1" applyAlignment="1">
      <alignment/>
    </xf>
    <xf numFmtId="7" fontId="72" fillId="0" borderId="50" xfId="0" applyNumberFormat="1" applyFont="1" applyFill="1" applyBorder="1" applyAlignment="1">
      <alignment horizontal="center"/>
    </xf>
    <xf numFmtId="7" fontId="74" fillId="0" borderId="50" xfId="0" applyNumberFormat="1" applyFont="1" applyFill="1" applyBorder="1" applyAlignment="1">
      <alignment horizontal="center"/>
    </xf>
    <xf numFmtId="7" fontId="72" fillId="0" borderId="16" xfId="0" applyNumberFormat="1" applyFont="1" applyFill="1" applyBorder="1" applyAlignment="1">
      <alignment horizontal="center"/>
    </xf>
    <xf numFmtId="7" fontId="72" fillId="0" borderId="51" xfId="0" applyNumberFormat="1" applyFont="1" applyFill="1" applyBorder="1" applyAlignment="1">
      <alignment horizontal="center"/>
    </xf>
    <xf numFmtId="0" fontId="22" fillId="0" borderId="16" xfId="0" applyFont="1" applyFill="1" applyBorder="1" applyAlignment="1">
      <alignment/>
    </xf>
    <xf numFmtId="0" fontId="22" fillId="0" borderId="22" xfId="0" applyFont="1" applyFill="1" applyBorder="1" applyAlignment="1">
      <alignment/>
    </xf>
    <xf numFmtId="0" fontId="22" fillId="0" borderId="50" xfId="0" applyFont="1" applyFill="1" applyBorder="1" applyAlignment="1">
      <alignment/>
    </xf>
    <xf numFmtId="7" fontId="72" fillId="0" borderId="52" xfId="0" applyNumberFormat="1" applyFont="1" applyFill="1" applyBorder="1" applyAlignment="1">
      <alignment horizontal="center"/>
    </xf>
    <xf numFmtId="7" fontId="72" fillId="0" borderId="28" xfId="0" applyNumberFormat="1" applyFont="1" applyFill="1" applyBorder="1" applyAlignment="1">
      <alignment horizontal="center"/>
    </xf>
    <xf numFmtId="7" fontId="72" fillId="0" borderId="53" xfId="0" applyNumberFormat="1" applyFont="1" applyFill="1" applyBorder="1" applyAlignment="1">
      <alignment horizontal="center"/>
    </xf>
    <xf numFmtId="0" fontId="16" fillId="0" borderId="31" xfId="0" applyFont="1" applyFill="1" applyBorder="1" applyAlignment="1">
      <alignment/>
    </xf>
    <xf numFmtId="5" fontId="16" fillId="0" borderId="38" xfId="0" applyNumberFormat="1" applyFont="1" applyFill="1" applyBorder="1" applyAlignment="1">
      <alignment wrapText="1"/>
    </xf>
    <xf numFmtId="0" fontId="74" fillId="0" borderId="31" xfId="0" applyFont="1" applyFill="1" applyBorder="1" applyAlignment="1">
      <alignment/>
    </xf>
    <xf numFmtId="7" fontId="74" fillId="0" borderId="0" xfId="0" applyNumberFormat="1" applyFont="1" applyFill="1" applyBorder="1" applyAlignment="1">
      <alignment horizontal="center"/>
    </xf>
    <xf numFmtId="5" fontId="74" fillId="0" borderId="38" xfId="0" applyNumberFormat="1" applyFont="1" applyFill="1" applyBorder="1" applyAlignment="1">
      <alignment wrapText="1"/>
    </xf>
    <xf numFmtId="0" fontId="22" fillId="0" borderId="54" xfId="0" applyFont="1" applyFill="1" applyBorder="1" applyAlignment="1">
      <alignment/>
    </xf>
    <xf numFmtId="5" fontId="74" fillId="0" borderId="52" xfId="0" applyNumberFormat="1" applyFont="1" applyFill="1" applyBorder="1" applyAlignment="1">
      <alignment wrapText="1"/>
    </xf>
    <xf numFmtId="5" fontId="74" fillId="0" borderId="28" xfId="0" applyNumberFormat="1" applyFont="1" applyFill="1" applyBorder="1" applyAlignment="1">
      <alignment wrapText="1"/>
    </xf>
    <xf numFmtId="0" fontId="22" fillId="0" borderId="55" xfId="0" applyFont="1" applyFill="1" applyBorder="1" applyAlignment="1">
      <alignment/>
    </xf>
    <xf numFmtId="0" fontId="22" fillId="0" borderId="56" xfId="0" applyFont="1" applyFill="1" applyBorder="1" applyAlignment="1">
      <alignment/>
    </xf>
    <xf numFmtId="0" fontId="20" fillId="36" borderId="46" xfId="0" applyFont="1" applyFill="1" applyBorder="1" applyAlignment="1">
      <alignment horizontal="left" vertical="center" wrapText="1"/>
    </xf>
    <xf numFmtId="0" fontId="20" fillId="36" borderId="57" xfId="0" applyFont="1" applyFill="1" applyBorder="1" applyAlignment="1">
      <alignment horizontal="left" vertical="center" wrapText="1"/>
    </xf>
    <xf numFmtId="0" fontId="20" fillId="36" borderId="47" xfId="0" applyFont="1" applyFill="1" applyBorder="1" applyAlignment="1">
      <alignment horizontal="left" vertical="center" wrapText="1"/>
    </xf>
    <xf numFmtId="0" fontId="18" fillId="0" borderId="0" xfId="0" applyFont="1" applyBorder="1" applyAlignment="1">
      <alignment horizontal="center" wrapText="1"/>
    </xf>
    <xf numFmtId="0" fontId="18" fillId="0" borderId="23" xfId="0" applyFont="1" applyBorder="1" applyAlignment="1">
      <alignment horizontal="center" wrapText="1"/>
    </xf>
    <xf numFmtId="0" fontId="20" fillId="36" borderId="37" xfId="0" applyFont="1" applyFill="1" applyBorder="1" applyAlignment="1">
      <alignment horizontal="center" vertical="center" wrapText="1"/>
    </xf>
    <xf numFmtId="0" fontId="20" fillId="36" borderId="23" xfId="0" applyFont="1" applyFill="1" applyBorder="1" applyAlignment="1">
      <alignment horizontal="center" vertical="center" wrapText="1"/>
    </xf>
    <xf numFmtId="0" fontId="20" fillId="36" borderId="44" xfId="0" applyFont="1" applyFill="1" applyBorder="1" applyAlignment="1">
      <alignment horizontal="center" vertical="center" wrapText="1"/>
    </xf>
    <xf numFmtId="0" fontId="22" fillId="0" borderId="27" xfId="0" applyFont="1" applyFill="1" applyBorder="1" applyAlignment="1">
      <alignment horizontal="center"/>
    </xf>
    <xf numFmtId="0" fontId="22" fillId="0" borderId="22" xfId="0" applyFont="1" applyFill="1" applyBorder="1" applyAlignment="1">
      <alignment horizontal="center"/>
    </xf>
    <xf numFmtId="8" fontId="22" fillId="0" borderId="22" xfId="0" applyNumberFormat="1" applyFont="1" applyFill="1" applyBorder="1" applyAlignment="1">
      <alignment horizontal="center"/>
    </xf>
    <xf numFmtId="8" fontId="22" fillId="0" borderId="28" xfId="0" applyNumberFormat="1" applyFont="1" applyFill="1" applyBorder="1" applyAlignment="1">
      <alignment horizontal="center"/>
    </xf>
    <xf numFmtId="0" fontId="20" fillId="36" borderId="58" xfId="0" applyFont="1" applyFill="1" applyBorder="1" applyAlignment="1">
      <alignment horizontal="center" vertical="center" wrapText="1"/>
    </xf>
    <xf numFmtId="0" fontId="20" fillId="36" borderId="59" xfId="0" applyFont="1" applyFill="1" applyBorder="1" applyAlignment="1">
      <alignment horizontal="center" vertical="center" wrapText="1"/>
    </xf>
    <xf numFmtId="5" fontId="20" fillId="36" borderId="60" xfId="44" applyNumberFormat="1" applyFont="1" applyFill="1" applyBorder="1" applyAlignment="1">
      <alignment horizontal="center" vertical="center" readingOrder="2"/>
    </xf>
    <xf numFmtId="5" fontId="20" fillId="36" borderId="61" xfId="44" applyNumberFormat="1" applyFont="1" applyFill="1" applyBorder="1" applyAlignment="1">
      <alignment horizontal="center" vertical="center" readingOrder="2"/>
    </xf>
    <xf numFmtId="0" fontId="20" fillId="36" borderId="36"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36" borderId="49" xfId="0" applyFont="1" applyFill="1" applyBorder="1" applyAlignment="1">
      <alignment horizontal="center" vertical="center" wrapText="1"/>
    </xf>
    <xf numFmtId="0" fontId="22" fillId="0" borderId="45" xfId="0" applyFont="1" applyBorder="1" applyAlignment="1">
      <alignment horizontal="left" vertical="center"/>
    </xf>
    <xf numFmtId="0" fontId="22" fillId="0" borderId="13" xfId="0" applyFont="1" applyBorder="1" applyAlignment="1">
      <alignment horizontal="left" vertical="center"/>
    </xf>
    <xf numFmtId="0" fontId="22" fillId="0" borderId="43" xfId="0" applyFont="1" applyBorder="1" applyAlignment="1">
      <alignment horizontal="left" vertical="center"/>
    </xf>
    <xf numFmtId="0" fontId="22" fillId="0" borderId="46" xfId="0" applyFont="1" applyFill="1" applyBorder="1" applyAlignment="1">
      <alignment horizontal="left" wrapText="1"/>
    </xf>
    <xf numFmtId="0" fontId="22" fillId="0" borderId="57" xfId="0" applyFont="1" applyFill="1" applyBorder="1" applyAlignment="1">
      <alignment horizontal="left" wrapText="1"/>
    </xf>
    <xf numFmtId="0" fontId="22" fillId="0" borderId="62" xfId="0" applyFont="1" applyFill="1" applyBorder="1" applyAlignment="1">
      <alignment horizontal="left" wrapText="1"/>
    </xf>
    <xf numFmtId="0" fontId="22" fillId="0" borderId="58" xfId="0" applyFont="1" applyFill="1" applyBorder="1" applyAlignment="1">
      <alignment horizontal="left" wrapText="1"/>
    </xf>
    <xf numFmtId="0" fontId="22" fillId="0" borderId="63" xfId="0" applyFont="1" applyFill="1" applyBorder="1" applyAlignment="1">
      <alignment horizontal="left" wrapText="1"/>
    </xf>
    <xf numFmtId="0" fontId="22" fillId="0" borderId="61" xfId="0" applyFont="1" applyFill="1" applyBorder="1" applyAlignment="1">
      <alignment horizontal="left" wrapText="1"/>
    </xf>
    <xf numFmtId="0" fontId="22" fillId="0" borderId="31" xfId="0" applyFont="1" applyFill="1" applyBorder="1" applyAlignment="1">
      <alignment horizontal="left" wrapText="1"/>
    </xf>
    <xf numFmtId="0" fontId="22" fillId="0" borderId="0" xfId="0" applyFont="1" applyFill="1" applyBorder="1" applyAlignment="1">
      <alignment horizontal="left" wrapText="1"/>
    </xf>
    <xf numFmtId="0" fontId="22" fillId="0" borderId="38" xfId="0" applyFont="1" applyFill="1" applyBorder="1" applyAlignment="1">
      <alignment horizontal="left" wrapText="1"/>
    </xf>
    <xf numFmtId="0" fontId="22" fillId="0" borderId="55" xfId="0" applyFont="1" applyFill="1" applyBorder="1" applyAlignment="1">
      <alignment horizontal="left"/>
    </xf>
    <xf numFmtId="0" fontId="22" fillId="0" borderId="17" xfId="0" applyFont="1" applyFill="1" applyBorder="1" applyAlignment="1">
      <alignment horizontal="left"/>
    </xf>
    <xf numFmtId="0" fontId="22" fillId="0" borderId="53" xfId="0" applyFont="1" applyFill="1" applyBorder="1" applyAlignment="1">
      <alignment horizontal="left"/>
    </xf>
    <xf numFmtId="0" fontId="22" fillId="0" borderId="37" xfId="0" applyFont="1" applyFill="1" applyBorder="1" applyAlignment="1">
      <alignment horizontal="left" wrapText="1"/>
    </xf>
    <xf numFmtId="0" fontId="22" fillId="0" borderId="23" xfId="0" applyFont="1" applyFill="1" applyBorder="1" applyAlignment="1">
      <alignment horizontal="left" wrapText="1"/>
    </xf>
    <xf numFmtId="0" fontId="22" fillId="0" borderId="44" xfId="0" applyFont="1" applyFill="1" applyBorder="1" applyAlignment="1">
      <alignment horizontal="left" wrapText="1"/>
    </xf>
    <xf numFmtId="0" fontId="22" fillId="0" borderId="31" xfId="0" applyFont="1" applyBorder="1" applyAlignment="1">
      <alignment horizontal="left" vertical="center"/>
    </xf>
    <xf numFmtId="0" fontId="22" fillId="0" borderId="0" xfId="0" applyFont="1" applyBorder="1" applyAlignment="1">
      <alignment horizontal="left" vertical="center"/>
    </xf>
    <xf numFmtId="0" fontId="22" fillId="0" borderId="38" xfId="0" applyFont="1" applyBorder="1" applyAlignment="1">
      <alignment horizontal="left" vertical="center"/>
    </xf>
    <xf numFmtId="5" fontId="3" fillId="0" borderId="10" xfId="0" applyNumberFormat="1" applyFont="1" applyFill="1" applyBorder="1" applyAlignment="1">
      <alignment horizontal="center" vertical="center"/>
    </xf>
    <xf numFmtId="5" fontId="3" fillId="0" borderId="13" xfId="0" applyNumberFormat="1" applyFont="1" applyFill="1" applyBorder="1" applyAlignment="1">
      <alignment horizontal="center" vertical="center"/>
    </xf>
    <xf numFmtId="5" fontId="3" fillId="0" borderId="19" xfId="0" applyNumberFormat="1" applyFont="1" applyFill="1" applyBorder="1" applyAlignment="1">
      <alignment horizontal="center" vertical="center"/>
    </xf>
    <xf numFmtId="5" fontId="3" fillId="0" borderId="64" xfId="0" applyNumberFormat="1" applyFont="1" applyFill="1" applyBorder="1" applyAlignment="1">
      <alignment horizontal="center" vertical="center" wrapText="1"/>
    </xf>
    <xf numFmtId="5" fontId="3" fillId="0" borderId="12" xfId="0" applyNumberFormat="1" applyFont="1" applyFill="1" applyBorder="1" applyAlignment="1">
      <alignment horizontal="center" vertical="center" wrapText="1"/>
    </xf>
    <xf numFmtId="0" fontId="2" fillId="0" borderId="2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6"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6838950</xdr:colOff>
      <xdr:row>4</xdr:row>
      <xdr:rowOff>781050</xdr:rowOff>
    </xdr:from>
    <xdr:to>
      <xdr:col>2</xdr:col>
      <xdr:colOff>3895725</xdr:colOff>
      <xdr:row>9</xdr:row>
      <xdr:rowOff>1304925</xdr:rowOff>
    </xdr:to>
    <xdr:pic>
      <xdr:nvPicPr>
        <xdr:cNvPr id="1" name="Picture 7"/>
        <xdr:cNvPicPr preferRelativeResize="1">
          <a:picLocks noChangeAspect="1"/>
        </xdr:cNvPicPr>
      </xdr:nvPicPr>
      <xdr:blipFill>
        <a:blip r:embed="rId1"/>
        <a:stretch>
          <a:fillRect/>
        </a:stretch>
      </xdr:blipFill>
      <xdr:spPr>
        <a:xfrm>
          <a:off x="6838950" y="6038850"/>
          <a:ext cx="9467850" cy="7096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ultan\Police%20Fees%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es - Ex A"/>
      <sheetName val="COS - Ex B"/>
      <sheetName val="Hours - Ex C"/>
      <sheetName val="Rates - Ex D"/>
    </sheetNames>
    <sheetDataSet>
      <sheetData sheetId="2">
        <row r="49">
          <cell r="U49">
            <v>0.5</v>
          </cell>
          <cell r="V49">
            <v>2</v>
          </cell>
          <cell r="X49">
            <v>2.5</v>
          </cell>
        </row>
      </sheetData>
      <sheetData sheetId="3">
        <row r="4">
          <cell r="U4">
            <v>219.99354771428574</v>
          </cell>
          <cell r="V4">
            <v>120.97413714285715</v>
          </cell>
          <cell r="X4">
            <v>41.93987142857143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97"/>
  <sheetViews>
    <sheetView showGridLines="0" tabSelected="1" view="pageBreakPreview" zoomScale="69" zoomScaleNormal="69" zoomScaleSheetLayoutView="69" workbookViewId="0" topLeftCell="A1">
      <selection activeCell="A1" sqref="A1:D11"/>
    </sheetView>
  </sheetViews>
  <sheetFormatPr defaultColWidth="9.140625" defaultRowHeight="12.75"/>
  <cols>
    <col min="1" max="1" width="137.57421875" style="174" customWidth="1"/>
    <col min="2" max="2" width="48.57421875" style="230" bestFit="1" customWidth="1"/>
    <col min="3" max="3" width="61.00390625" style="230" bestFit="1" customWidth="1"/>
    <col min="4" max="4" width="98.140625" style="175" customWidth="1"/>
    <col min="5" max="16384" width="9.140625" style="174" customWidth="1"/>
  </cols>
  <sheetData>
    <row r="1" spans="1:4" ht="103.5" customHeight="1">
      <c r="A1" s="323" t="s">
        <v>806</v>
      </c>
      <c r="B1" s="323"/>
      <c r="C1" s="323"/>
      <c r="D1" s="323"/>
    </row>
    <row r="2" spans="1:4" ht="103.5" customHeight="1">
      <c r="A2" s="323"/>
      <c r="B2" s="323"/>
      <c r="C2" s="323"/>
      <c r="D2" s="323"/>
    </row>
    <row r="3" spans="1:4" ht="103.5" customHeight="1">
      <c r="A3" s="323"/>
      <c r="B3" s="323"/>
      <c r="C3" s="323"/>
      <c r="D3" s="323"/>
    </row>
    <row r="4" spans="1:4" ht="103.5" customHeight="1">
      <c r="A4" s="323"/>
      <c r="B4" s="323"/>
      <c r="C4" s="323"/>
      <c r="D4" s="323"/>
    </row>
    <row r="5" spans="1:4" ht="103.5" customHeight="1">
      <c r="A5" s="323"/>
      <c r="B5" s="323"/>
      <c r="C5" s="323"/>
      <c r="D5" s="323"/>
    </row>
    <row r="6" spans="1:4" ht="103.5" customHeight="1">
      <c r="A6" s="323"/>
      <c r="B6" s="323"/>
      <c r="C6" s="323"/>
      <c r="D6" s="323"/>
    </row>
    <row r="7" spans="1:4" s="176" customFormat="1" ht="103.5" customHeight="1">
      <c r="A7" s="323"/>
      <c r="B7" s="323"/>
      <c r="C7" s="323"/>
      <c r="D7" s="323"/>
    </row>
    <row r="8" spans="1:4" s="176" customFormat="1" ht="103.5" customHeight="1">
      <c r="A8" s="323"/>
      <c r="B8" s="323"/>
      <c r="C8" s="323"/>
      <c r="D8" s="323"/>
    </row>
    <row r="9" spans="1:4" s="176" customFormat="1" ht="103.5" customHeight="1">
      <c r="A9" s="323"/>
      <c r="B9" s="323"/>
      <c r="C9" s="323"/>
      <c r="D9" s="323"/>
    </row>
    <row r="10" spans="1:4" s="176" customFormat="1" ht="103.5" customHeight="1">
      <c r="A10" s="323"/>
      <c r="B10" s="323"/>
      <c r="C10" s="323"/>
      <c r="D10" s="323"/>
    </row>
    <row r="11" spans="1:4" ht="103.5" customHeight="1" thickBot="1">
      <c r="A11" s="324"/>
      <c r="B11" s="324"/>
      <c r="C11" s="324"/>
      <c r="D11" s="324"/>
    </row>
    <row r="12" spans="1:4" s="180" customFormat="1" ht="46.5" customHeight="1" thickBot="1">
      <c r="A12" s="234" t="s">
        <v>112</v>
      </c>
      <c r="B12" s="221" t="s">
        <v>545</v>
      </c>
      <c r="C12" s="222" t="s">
        <v>546</v>
      </c>
      <c r="D12" s="179" t="s">
        <v>547</v>
      </c>
    </row>
    <row r="13" spans="1:4" s="183" customFormat="1" ht="21">
      <c r="A13" s="181" t="s">
        <v>439</v>
      </c>
      <c r="B13" s="223">
        <v>15</v>
      </c>
      <c r="C13" s="224"/>
      <c r="D13" s="182"/>
    </row>
    <row r="14" spans="1:4" s="183" customFormat="1" ht="21">
      <c r="A14" s="184" t="s">
        <v>414</v>
      </c>
      <c r="B14" s="218">
        <v>35</v>
      </c>
      <c r="C14" s="194"/>
      <c r="D14" s="185"/>
    </row>
    <row r="15" spans="1:4" s="183" customFormat="1" ht="21">
      <c r="A15" s="184" t="s">
        <v>101</v>
      </c>
      <c r="B15" s="225" t="s">
        <v>137</v>
      </c>
      <c r="C15" s="194"/>
      <c r="D15" s="185"/>
    </row>
    <row r="16" spans="1:4" s="183" customFormat="1" ht="21">
      <c r="A16" s="184" t="s">
        <v>103</v>
      </c>
      <c r="B16" s="225" t="s">
        <v>138</v>
      </c>
      <c r="C16" s="194"/>
      <c r="D16" s="185"/>
    </row>
    <row r="17" spans="1:4" s="183" customFormat="1" ht="21">
      <c r="A17" s="184" t="s">
        <v>102</v>
      </c>
      <c r="B17" s="225" t="s">
        <v>139</v>
      </c>
      <c r="C17" s="194"/>
      <c r="D17" s="185"/>
    </row>
    <row r="18" spans="1:4" s="183" customFormat="1" ht="21">
      <c r="A18" s="184" t="s">
        <v>440</v>
      </c>
      <c r="B18" s="236"/>
      <c r="C18" s="194"/>
      <c r="D18" s="237" t="s">
        <v>140</v>
      </c>
    </row>
    <row r="19" spans="1:4" s="183" customFormat="1" ht="21">
      <c r="A19" s="184" t="s">
        <v>441</v>
      </c>
      <c r="B19" s="218" t="s">
        <v>347</v>
      </c>
      <c r="C19" s="194"/>
      <c r="D19" s="185" t="s">
        <v>438</v>
      </c>
    </row>
    <row r="20" spans="1:4" s="183" customFormat="1" ht="21">
      <c r="A20" s="184" t="s">
        <v>459</v>
      </c>
      <c r="B20" s="218"/>
      <c r="C20" s="194"/>
      <c r="D20" s="186" t="s">
        <v>437</v>
      </c>
    </row>
    <row r="21" spans="1:4" s="183" customFormat="1" ht="21">
      <c r="A21" s="184" t="s">
        <v>442</v>
      </c>
      <c r="B21" s="218"/>
      <c r="C21" s="194"/>
      <c r="D21" s="186" t="s">
        <v>437</v>
      </c>
    </row>
    <row r="22" spans="1:4" s="183" customFormat="1" ht="21">
      <c r="A22" s="184" t="s">
        <v>443</v>
      </c>
      <c r="B22" s="225" t="s">
        <v>217</v>
      </c>
      <c r="C22" s="194"/>
      <c r="D22" s="185"/>
    </row>
    <row r="23" spans="1:4" s="183" customFormat="1" ht="21">
      <c r="A23" s="184" t="s">
        <v>276</v>
      </c>
      <c r="B23" s="225"/>
      <c r="C23" s="194">
        <v>275</v>
      </c>
      <c r="D23" s="185" t="s">
        <v>412</v>
      </c>
    </row>
    <row r="24" spans="1:4" s="183" customFormat="1" ht="21">
      <c r="A24" s="184" t="s">
        <v>444</v>
      </c>
      <c r="B24" s="194"/>
      <c r="C24" s="220" t="s">
        <v>694</v>
      </c>
      <c r="D24" s="186" t="s">
        <v>437</v>
      </c>
    </row>
    <row r="25" spans="1:4" s="183" customFormat="1" ht="21">
      <c r="A25" s="187" t="s">
        <v>445</v>
      </c>
      <c r="B25" s="194"/>
      <c r="C25" s="220"/>
      <c r="D25" s="186" t="s">
        <v>437</v>
      </c>
    </row>
    <row r="26" spans="1:4" s="183" customFormat="1" ht="21">
      <c r="A26" s="187" t="s">
        <v>446</v>
      </c>
      <c r="B26" s="218">
        <v>100</v>
      </c>
      <c r="C26" s="194"/>
      <c r="D26" s="186" t="s">
        <v>260</v>
      </c>
    </row>
    <row r="27" spans="1:4" s="183" customFormat="1" ht="21">
      <c r="A27" s="184" t="s">
        <v>447</v>
      </c>
      <c r="B27" s="236"/>
      <c r="C27" s="194"/>
      <c r="D27" s="238" t="s">
        <v>302</v>
      </c>
    </row>
    <row r="28" spans="1:4" s="183" customFormat="1" ht="21">
      <c r="A28" s="184" t="s">
        <v>692</v>
      </c>
      <c r="B28" s="194"/>
      <c r="C28" s="194"/>
      <c r="D28" s="239" t="s">
        <v>693</v>
      </c>
    </row>
    <row r="29" spans="1:4" s="183" customFormat="1" ht="42">
      <c r="A29" s="184" t="s">
        <v>244</v>
      </c>
      <c r="B29" s="194"/>
      <c r="C29" s="194">
        <v>200</v>
      </c>
      <c r="D29" s="186" t="s">
        <v>251</v>
      </c>
    </row>
    <row r="30" spans="1:4" s="183" customFormat="1" ht="42">
      <c r="A30" s="184" t="s">
        <v>417</v>
      </c>
      <c r="B30" s="194">
        <v>100</v>
      </c>
      <c r="C30" s="194"/>
      <c r="D30" s="186" t="s">
        <v>420</v>
      </c>
    </row>
    <row r="31" spans="1:4" s="183" customFormat="1" ht="21">
      <c r="A31" s="184" t="s">
        <v>416</v>
      </c>
      <c r="B31" s="194">
        <v>4</v>
      </c>
      <c r="C31" s="194"/>
      <c r="D31" s="186" t="s">
        <v>415</v>
      </c>
    </row>
    <row r="32" spans="1:4" s="183" customFormat="1" ht="21">
      <c r="A32" s="184" t="s">
        <v>418</v>
      </c>
      <c r="B32" s="194">
        <v>10</v>
      </c>
      <c r="C32" s="194"/>
      <c r="D32" s="186"/>
    </row>
    <row r="33" spans="1:4" s="183" customFormat="1" ht="21">
      <c r="A33" s="184" t="s">
        <v>419</v>
      </c>
      <c r="B33" s="194">
        <v>10</v>
      </c>
      <c r="C33" s="194"/>
      <c r="D33" s="186"/>
    </row>
    <row r="34" spans="1:4" s="176" customFormat="1" ht="21.75" thickBot="1">
      <c r="A34" s="242" t="s">
        <v>767</v>
      </c>
      <c r="B34" s="243" t="s">
        <v>768</v>
      </c>
      <c r="C34" s="243"/>
      <c r="D34" s="244"/>
    </row>
    <row r="35" spans="1:4" s="176" customFormat="1" ht="18">
      <c r="A35" s="240"/>
      <c r="B35" s="226"/>
      <c r="C35" s="226"/>
      <c r="D35" s="241"/>
    </row>
    <row r="36" spans="1:4" s="176" customFormat="1" ht="18">
      <c r="A36" s="240"/>
      <c r="B36" s="226"/>
      <c r="C36" s="226"/>
      <c r="D36" s="241"/>
    </row>
    <row r="37" spans="1:4" s="176" customFormat="1" ht="18.75" thickBot="1">
      <c r="A37" s="240"/>
      <c r="B37" s="226"/>
      <c r="C37" s="226"/>
      <c r="D37" s="241"/>
    </row>
    <row r="38" spans="1:4" s="173" customFormat="1" ht="46.5" customHeight="1" thickBot="1">
      <c r="A38" s="234" t="s">
        <v>189</v>
      </c>
      <c r="B38" s="221" t="s">
        <v>545</v>
      </c>
      <c r="C38" s="222" t="s">
        <v>546</v>
      </c>
      <c r="D38" s="179" t="s">
        <v>547</v>
      </c>
    </row>
    <row r="39" spans="1:4" s="183" customFormat="1" ht="21">
      <c r="A39" s="181" t="s">
        <v>190</v>
      </c>
      <c r="B39" s="194"/>
      <c r="C39" s="194">
        <v>1704</v>
      </c>
      <c r="D39" s="186" t="s">
        <v>437</v>
      </c>
    </row>
    <row r="40" spans="1:4" s="183" customFormat="1" ht="21">
      <c r="A40" s="184" t="s">
        <v>215</v>
      </c>
      <c r="B40" s="194"/>
      <c r="C40" s="194">
        <v>1196</v>
      </c>
      <c r="D40" s="186" t="s">
        <v>437</v>
      </c>
    </row>
    <row r="41" spans="1:4" s="183" customFormat="1" ht="21">
      <c r="A41" s="184" t="s">
        <v>216</v>
      </c>
      <c r="B41" s="194">
        <v>364</v>
      </c>
      <c r="C41" s="194"/>
      <c r="D41" s="186" t="s">
        <v>227</v>
      </c>
    </row>
    <row r="42" spans="1:4" s="183" customFormat="1" ht="21">
      <c r="A42" s="190" t="s">
        <v>191</v>
      </c>
      <c r="B42" s="194"/>
      <c r="C42" s="194"/>
      <c r="D42" s="186"/>
    </row>
    <row r="43" spans="1:4" s="183" customFormat="1" ht="21">
      <c r="A43" s="184" t="s">
        <v>543</v>
      </c>
      <c r="B43" s="194">
        <v>50</v>
      </c>
      <c r="C43" s="194"/>
      <c r="D43" s="186"/>
    </row>
    <row r="44" spans="1:4" s="183" customFormat="1" ht="21">
      <c r="A44" s="184" t="s">
        <v>544</v>
      </c>
      <c r="B44" s="194">
        <v>10</v>
      </c>
      <c r="C44" s="194"/>
      <c r="D44" s="186"/>
    </row>
    <row r="45" spans="1:4" s="183" customFormat="1" ht="21">
      <c r="A45" s="184" t="s">
        <v>192</v>
      </c>
      <c r="B45" s="194">
        <v>406</v>
      </c>
      <c r="C45" s="194"/>
      <c r="D45" s="186"/>
    </row>
    <row r="46" spans="1:4" s="183" customFormat="1" ht="21">
      <c r="A46" s="184" t="s">
        <v>193</v>
      </c>
      <c r="B46" s="194">
        <v>406</v>
      </c>
      <c r="C46" s="194"/>
      <c r="D46" s="186"/>
    </row>
    <row r="47" spans="1:4" s="183" customFormat="1" ht="21">
      <c r="A47" s="184" t="s">
        <v>290</v>
      </c>
      <c r="B47" s="194">
        <v>316</v>
      </c>
      <c r="C47" s="194"/>
      <c r="D47" s="186"/>
    </row>
    <row r="48" spans="1:4" s="183" customFormat="1" ht="21">
      <c r="A48" s="184" t="s">
        <v>291</v>
      </c>
      <c r="B48" s="194">
        <v>316</v>
      </c>
      <c r="C48" s="194"/>
      <c r="D48" s="186"/>
    </row>
    <row r="49" spans="1:4" s="183" customFormat="1" ht="21.75" thickBot="1">
      <c r="A49" s="242" t="s">
        <v>695</v>
      </c>
      <c r="B49" s="243">
        <v>458.18</v>
      </c>
      <c r="C49" s="243"/>
      <c r="D49" s="244" t="s">
        <v>696</v>
      </c>
    </row>
    <row r="50" spans="1:4" s="176" customFormat="1" ht="18.75" thickBot="1">
      <c r="A50" s="177"/>
      <c r="B50" s="227"/>
      <c r="C50" s="227"/>
      <c r="D50" s="178"/>
    </row>
    <row r="51" spans="1:4" s="173" customFormat="1" ht="46.5" customHeight="1" thickBot="1">
      <c r="A51" s="234" t="s">
        <v>113</v>
      </c>
      <c r="B51" s="221" t="s">
        <v>545</v>
      </c>
      <c r="C51" s="222" t="s">
        <v>546</v>
      </c>
      <c r="D51" s="179" t="s">
        <v>547</v>
      </c>
    </row>
    <row r="52" spans="1:4" s="183" customFormat="1" ht="21">
      <c r="A52" s="188" t="s">
        <v>2</v>
      </c>
      <c r="B52" s="194"/>
      <c r="C52" s="194"/>
      <c r="D52" s="189"/>
    </row>
    <row r="53" spans="1:4" s="183" customFormat="1" ht="21">
      <c r="A53" s="287" t="s">
        <v>774</v>
      </c>
      <c r="B53" s="194"/>
      <c r="C53" s="194">
        <v>2900</v>
      </c>
      <c r="D53" s="186" t="s">
        <v>437</v>
      </c>
    </row>
    <row r="54" spans="1:4" s="183" customFormat="1" ht="21">
      <c r="A54" s="287" t="s">
        <v>802</v>
      </c>
      <c r="B54" s="286">
        <v>649</v>
      </c>
      <c r="C54" s="194"/>
      <c r="D54" s="186"/>
    </row>
    <row r="55" spans="1:4" s="183" customFormat="1" ht="21">
      <c r="A55" s="190" t="s">
        <v>128</v>
      </c>
      <c r="B55" s="194"/>
      <c r="C55" s="194"/>
      <c r="D55" s="189"/>
    </row>
    <row r="56" spans="1:4" s="183" customFormat="1" ht="21">
      <c r="A56" s="287" t="s">
        <v>803</v>
      </c>
      <c r="B56" s="194"/>
      <c r="C56" s="194">
        <v>3500</v>
      </c>
      <c r="D56" s="186" t="s">
        <v>437</v>
      </c>
    </row>
    <row r="57" spans="1:4" s="183" customFormat="1" ht="21">
      <c r="A57" s="287" t="s">
        <v>802</v>
      </c>
      <c r="B57" s="194">
        <v>649</v>
      </c>
      <c r="C57" s="194"/>
      <c r="D57" s="189"/>
    </row>
    <row r="58" spans="1:4" s="183" customFormat="1" ht="21">
      <c r="A58" s="190" t="s">
        <v>236</v>
      </c>
      <c r="B58" s="194"/>
      <c r="C58" s="194"/>
      <c r="D58" s="186"/>
    </row>
    <row r="59" spans="1:4" s="183" customFormat="1" ht="21">
      <c r="A59" s="184" t="s">
        <v>697</v>
      </c>
      <c r="B59" s="194">
        <v>81</v>
      </c>
      <c r="C59" s="194"/>
      <c r="D59" s="186"/>
    </row>
    <row r="60" spans="1:4" s="183" customFormat="1" ht="21">
      <c r="A60" s="184" t="s">
        <v>698</v>
      </c>
      <c r="B60" s="217"/>
      <c r="C60" s="194">
        <v>1500</v>
      </c>
      <c r="D60" s="186" t="s">
        <v>437</v>
      </c>
    </row>
    <row r="61" spans="1:4" s="183" customFormat="1" ht="21">
      <c r="A61" s="190" t="s">
        <v>234</v>
      </c>
      <c r="B61" s="194"/>
      <c r="C61" s="194"/>
      <c r="D61" s="189"/>
    </row>
    <row r="62" spans="1:4" s="183" customFormat="1" ht="21">
      <c r="A62" s="287" t="s">
        <v>775</v>
      </c>
      <c r="B62" s="194">
        <v>162</v>
      </c>
      <c r="C62" s="194"/>
      <c r="D62" s="189"/>
    </row>
    <row r="63" spans="1:4" s="183" customFormat="1" ht="21">
      <c r="A63" s="287" t="s">
        <v>776</v>
      </c>
      <c r="B63" s="194">
        <v>1215</v>
      </c>
      <c r="C63" s="194"/>
      <c r="D63" s="186"/>
    </row>
    <row r="64" spans="1:4" s="183" customFormat="1" ht="21">
      <c r="A64" s="191" t="s">
        <v>448</v>
      </c>
      <c r="B64" s="194"/>
      <c r="C64" s="194">
        <v>2400</v>
      </c>
      <c r="D64" s="186" t="s">
        <v>437</v>
      </c>
    </row>
    <row r="65" spans="1:4" s="183" customFormat="1" ht="21">
      <c r="A65" s="184" t="s">
        <v>449</v>
      </c>
      <c r="B65" s="194"/>
      <c r="C65" s="194">
        <v>4000</v>
      </c>
      <c r="D65" s="186" t="s">
        <v>437</v>
      </c>
    </row>
    <row r="66" spans="1:4" s="183" customFormat="1" ht="21">
      <c r="A66" s="190" t="s">
        <v>7</v>
      </c>
      <c r="B66" s="194"/>
      <c r="C66" s="194"/>
      <c r="D66" s="189"/>
    </row>
    <row r="67" spans="1:8" s="183" customFormat="1" ht="21">
      <c r="A67" s="287" t="s">
        <v>804</v>
      </c>
      <c r="B67" s="194"/>
      <c r="C67" s="194">
        <v>12000</v>
      </c>
      <c r="D67" s="186" t="s">
        <v>261</v>
      </c>
      <c r="H67" s="287"/>
    </row>
    <row r="68" spans="1:4" s="183" customFormat="1" ht="21">
      <c r="A68" s="287" t="s">
        <v>805</v>
      </c>
      <c r="B68" s="194"/>
      <c r="C68" s="194">
        <v>5500</v>
      </c>
      <c r="D68" s="186" t="s">
        <v>437</v>
      </c>
    </row>
    <row r="69" spans="1:4" s="183" customFormat="1" ht="21">
      <c r="A69" s="184" t="s">
        <v>457</v>
      </c>
      <c r="B69" s="194"/>
      <c r="C69" s="194">
        <v>1900</v>
      </c>
      <c r="D69" s="186" t="s">
        <v>437</v>
      </c>
    </row>
    <row r="70" spans="1:4" s="183" customFormat="1" ht="21">
      <c r="A70" s="184" t="s">
        <v>458</v>
      </c>
      <c r="B70" s="194"/>
      <c r="C70" s="194">
        <v>7000</v>
      </c>
      <c r="D70" s="186" t="s">
        <v>218</v>
      </c>
    </row>
    <row r="71" spans="1:4" s="183" customFormat="1" ht="21">
      <c r="A71" s="190" t="s">
        <v>8</v>
      </c>
      <c r="B71" s="194"/>
      <c r="C71" s="194"/>
      <c r="D71" s="189"/>
    </row>
    <row r="72" spans="1:4" s="183" customFormat="1" ht="21">
      <c r="A72" s="184" t="s">
        <v>450</v>
      </c>
      <c r="B72" s="194"/>
      <c r="C72" s="194">
        <v>6500</v>
      </c>
      <c r="D72" s="186" t="s">
        <v>437</v>
      </c>
    </row>
    <row r="73" spans="1:4" s="183" customFormat="1" ht="21">
      <c r="A73" s="190" t="s">
        <v>98</v>
      </c>
      <c r="B73" s="194"/>
      <c r="C73" s="194"/>
      <c r="D73" s="189"/>
    </row>
    <row r="74" spans="1:4" s="183" customFormat="1" ht="21">
      <c r="A74" s="184" t="s">
        <v>451</v>
      </c>
      <c r="B74" s="194"/>
      <c r="C74" s="194">
        <v>2000</v>
      </c>
      <c r="D74" s="186" t="s">
        <v>437</v>
      </c>
    </row>
    <row r="75" spans="1:4" s="183" customFormat="1" ht="21">
      <c r="A75" s="277" t="s">
        <v>761</v>
      </c>
      <c r="B75" s="194"/>
      <c r="C75" s="194">
        <v>10000</v>
      </c>
      <c r="D75" s="186" t="s">
        <v>437</v>
      </c>
    </row>
    <row r="76" spans="1:4" s="183" customFormat="1" ht="21">
      <c r="A76" s="190" t="s">
        <v>10</v>
      </c>
      <c r="B76" s="194"/>
      <c r="C76" s="194"/>
      <c r="D76" s="189"/>
    </row>
    <row r="77" spans="1:4" s="183" customFormat="1" ht="21">
      <c r="A77" s="184" t="s">
        <v>453</v>
      </c>
      <c r="B77" s="194"/>
      <c r="C77" s="194">
        <v>1500</v>
      </c>
      <c r="D77" s="186" t="s">
        <v>437</v>
      </c>
    </row>
    <row r="78" spans="1:4" s="183" customFormat="1" ht="21">
      <c r="A78" s="184" t="s">
        <v>454</v>
      </c>
      <c r="B78" s="194">
        <v>109</v>
      </c>
      <c r="C78" s="194"/>
      <c r="D78" s="189"/>
    </row>
    <row r="79" spans="1:4" s="183" customFormat="1" ht="21">
      <c r="A79" s="190" t="s">
        <v>11</v>
      </c>
      <c r="B79" s="194"/>
      <c r="C79" s="194"/>
      <c r="D79" s="189"/>
    </row>
    <row r="80" spans="1:4" s="183" customFormat="1" ht="21">
      <c r="A80" s="184" t="s">
        <v>455</v>
      </c>
      <c r="B80" s="194">
        <v>162</v>
      </c>
      <c r="C80" s="194"/>
      <c r="D80" s="186"/>
    </row>
    <row r="81" spans="1:4" s="183" customFormat="1" ht="21">
      <c r="A81" s="184" t="s">
        <v>456</v>
      </c>
      <c r="B81" s="194"/>
      <c r="C81" s="194">
        <v>1000</v>
      </c>
      <c r="D81" s="186" t="s">
        <v>173</v>
      </c>
    </row>
    <row r="82" spans="1:4" s="183" customFormat="1" ht="21">
      <c r="A82" s="190" t="s">
        <v>20</v>
      </c>
      <c r="B82" s="194"/>
      <c r="C82" s="194"/>
      <c r="D82" s="189"/>
    </row>
    <row r="83" spans="1:4" s="183" customFormat="1" ht="21">
      <c r="A83" s="191" t="s">
        <v>460</v>
      </c>
      <c r="B83" s="194">
        <v>450</v>
      </c>
      <c r="C83" s="194"/>
      <c r="D83" s="189" t="s">
        <v>226</v>
      </c>
    </row>
    <row r="84" spans="1:4" s="183" customFormat="1" ht="21">
      <c r="A84" s="191" t="s">
        <v>461</v>
      </c>
      <c r="B84" s="194">
        <v>140</v>
      </c>
      <c r="C84" s="194"/>
      <c r="D84" s="189" t="s">
        <v>146</v>
      </c>
    </row>
    <row r="85" spans="1:4" s="183" customFormat="1" ht="21">
      <c r="A85" s="184" t="s">
        <v>462</v>
      </c>
      <c r="B85" s="218" t="s">
        <v>265</v>
      </c>
      <c r="C85" s="194"/>
      <c r="D85" s="189"/>
    </row>
    <row r="86" spans="1:4" s="183" customFormat="1" ht="21">
      <c r="A86" s="190" t="s">
        <v>25</v>
      </c>
      <c r="B86" s="194"/>
      <c r="C86" s="194"/>
      <c r="D86" s="189"/>
    </row>
    <row r="87" spans="1:4" s="183" customFormat="1" ht="21">
      <c r="A87" s="184" t="s">
        <v>463</v>
      </c>
      <c r="B87" s="286">
        <v>274.31</v>
      </c>
      <c r="C87" s="194"/>
      <c r="D87" s="189"/>
    </row>
    <row r="88" spans="1:4" s="183" customFormat="1" ht="21">
      <c r="A88" s="184" t="s">
        <v>464</v>
      </c>
      <c r="B88" s="194"/>
      <c r="C88" s="194">
        <v>700</v>
      </c>
      <c r="D88" s="186" t="s">
        <v>437</v>
      </c>
    </row>
    <row r="89" spans="1:4" s="183" customFormat="1" ht="21">
      <c r="A89" s="278" t="s">
        <v>764</v>
      </c>
      <c r="B89" s="194">
        <v>219</v>
      </c>
      <c r="C89" s="194"/>
      <c r="D89" s="189"/>
    </row>
    <row r="90" spans="1:4" s="183" customFormat="1" ht="21">
      <c r="A90" s="184" t="s">
        <v>465</v>
      </c>
      <c r="B90" s="194">
        <v>109</v>
      </c>
      <c r="C90" s="194"/>
      <c r="D90" s="189"/>
    </row>
    <row r="91" spans="1:4" s="183" customFormat="1" ht="21">
      <c r="A91" s="278" t="s">
        <v>762</v>
      </c>
      <c r="B91" s="194">
        <v>129</v>
      </c>
      <c r="C91" s="194"/>
      <c r="D91" s="189"/>
    </row>
    <row r="92" spans="1:4" s="183" customFormat="1" ht="21">
      <c r="A92" s="278" t="s">
        <v>763</v>
      </c>
      <c r="B92" s="194">
        <v>129</v>
      </c>
      <c r="C92" s="194"/>
      <c r="D92" s="189"/>
    </row>
    <row r="93" spans="1:4" s="183" customFormat="1" ht="21">
      <c r="A93" s="190" t="s">
        <v>699</v>
      </c>
      <c r="B93" s="194"/>
      <c r="C93" s="194"/>
      <c r="D93" s="189"/>
    </row>
    <row r="94" spans="1:4" s="183" customFormat="1" ht="21">
      <c r="A94" s="184" t="s">
        <v>451</v>
      </c>
      <c r="B94" s="194">
        <v>500</v>
      </c>
      <c r="C94" s="194"/>
      <c r="D94" s="189"/>
    </row>
    <row r="95" spans="1:4" s="183" customFormat="1" ht="21">
      <c r="A95" s="184" t="s">
        <v>452</v>
      </c>
      <c r="B95" s="194"/>
      <c r="C95" s="194">
        <v>3000</v>
      </c>
      <c r="D95" s="186" t="s">
        <v>437</v>
      </c>
    </row>
    <row r="96" spans="1:4" s="183" customFormat="1" ht="21">
      <c r="A96" s="184" t="s">
        <v>466</v>
      </c>
      <c r="B96" s="219">
        <v>41</v>
      </c>
      <c r="C96" s="194"/>
      <c r="D96" s="189"/>
    </row>
    <row r="97" spans="1:4" s="183" customFormat="1" ht="21.75" thickBot="1">
      <c r="A97" s="242" t="s">
        <v>741</v>
      </c>
      <c r="B97" s="243"/>
      <c r="C97" s="245">
        <v>1400</v>
      </c>
      <c r="D97" s="244" t="s">
        <v>437</v>
      </c>
    </row>
    <row r="98" spans="1:4" s="176" customFormat="1" ht="18.75" thickBot="1">
      <c r="A98" s="177"/>
      <c r="B98" s="227"/>
      <c r="C98" s="227"/>
      <c r="D98" s="178"/>
    </row>
    <row r="99" spans="1:4" s="180" customFormat="1" ht="46.5" customHeight="1" thickBot="1">
      <c r="A99" s="234" t="s">
        <v>114</v>
      </c>
      <c r="B99" s="221" t="s">
        <v>545</v>
      </c>
      <c r="C99" s="222" t="s">
        <v>546</v>
      </c>
      <c r="D99" s="179" t="s">
        <v>547</v>
      </c>
    </row>
    <row r="100" spans="1:4" s="183" customFormat="1" ht="21">
      <c r="A100" s="188" t="s">
        <v>765</v>
      </c>
      <c r="B100" s="194"/>
      <c r="C100" s="194"/>
      <c r="D100" s="189"/>
    </row>
    <row r="101" spans="1:4" s="183" customFormat="1" ht="21">
      <c r="A101" s="190" t="s">
        <v>467</v>
      </c>
      <c r="B101" s="194"/>
      <c r="C101" s="194"/>
      <c r="D101" s="189" t="s">
        <v>428</v>
      </c>
    </row>
    <row r="102" spans="1:4" s="183" customFormat="1" ht="21">
      <c r="A102" s="184" t="s">
        <v>766</v>
      </c>
      <c r="B102" s="194">
        <v>370</v>
      </c>
      <c r="C102" s="194"/>
      <c r="D102" s="189"/>
    </row>
    <row r="103" spans="1:4" s="183" customFormat="1" ht="21">
      <c r="A103" s="184" t="s">
        <v>468</v>
      </c>
      <c r="B103" s="194">
        <v>215</v>
      </c>
      <c r="C103" s="194"/>
      <c r="D103" s="189"/>
    </row>
    <row r="104" spans="1:4" s="183" customFormat="1" ht="21">
      <c r="A104" s="184" t="s">
        <v>469</v>
      </c>
      <c r="B104" s="194">
        <v>215</v>
      </c>
      <c r="C104" s="194"/>
      <c r="D104" s="189"/>
    </row>
    <row r="105" spans="1:4" s="183" customFormat="1" ht="21">
      <c r="A105" s="279" t="s">
        <v>760</v>
      </c>
      <c r="B105" s="286">
        <v>215</v>
      </c>
      <c r="C105" s="194"/>
      <c r="D105" s="189"/>
    </row>
    <row r="106" spans="1:4" s="183" customFormat="1" ht="21">
      <c r="A106" s="190" t="s">
        <v>470</v>
      </c>
      <c r="B106" s="194"/>
      <c r="C106" s="194"/>
      <c r="D106" s="189"/>
    </row>
    <row r="107" spans="1:4" s="183" customFormat="1" ht="21">
      <c r="A107" s="184" t="s">
        <v>471</v>
      </c>
      <c r="B107" s="194">
        <v>1480</v>
      </c>
      <c r="C107" s="194"/>
      <c r="D107" s="189"/>
    </row>
    <row r="108" spans="1:4" s="285" customFormat="1" ht="42">
      <c r="A108" s="282" t="s">
        <v>472</v>
      </c>
      <c r="B108" s="283"/>
      <c r="C108" s="289" t="s">
        <v>769</v>
      </c>
      <c r="D108" s="284" t="s">
        <v>437</v>
      </c>
    </row>
    <row r="109" spans="1:4" s="183" customFormat="1" ht="21">
      <c r="A109" s="190" t="s">
        <v>758</v>
      </c>
      <c r="B109" s="194"/>
      <c r="C109" s="194"/>
      <c r="D109" s="189"/>
    </row>
    <row r="110" spans="1:4" s="183" customFormat="1" ht="21">
      <c r="A110" s="184" t="s">
        <v>473</v>
      </c>
      <c r="B110" s="286">
        <v>445</v>
      </c>
      <c r="C110" s="217"/>
      <c r="D110" s="290" t="s">
        <v>437</v>
      </c>
    </row>
    <row r="111" spans="1:4" s="183" customFormat="1" ht="21">
      <c r="A111" s="184" t="s">
        <v>561</v>
      </c>
      <c r="B111" s="286">
        <v>1000</v>
      </c>
      <c r="C111" s="194"/>
      <c r="D111" s="189" t="s">
        <v>168</v>
      </c>
    </row>
    <row r="112" spans="1:4" s="183" customFormat="1" ht="21">
      <c r="A112" s="184" t="s">
        <v>562</v>
      </c>
      <c r="B112" s="286">
        <v>1000</v>
      </c>
      <c r="C112" s="194"/>
      <c r="D112" s="189" t="s">
        <v>147</v>
      </c>
    </row>
    <row r="113" spans="1:4" s="183" customFormat="1" ht="21">
      <c r="A113" s="190" t="s">
        <v>59</v>
      </c>
      <c r="B113" s="194"/>
      <c r="C113" s="194"/>
      <c r="D113" s="189"/>
    </row>
    <row r="114" spans="1:4" s="183" customFormat="1" ht="21">
      <c r="A114" s="184" t="s">
        <v>474</v>
      </c>
      <c r="B114" s="194">
        <v>613</v>
      </c>
      <c r="C114" s="194"/>
      <c r="D114" s="189"/>
    </row>
    <row r="115" spans="1:4" s="183" customFormat="1" ht="21">
      <c r="A115" s="184" t="s">
        <v>475</v>
      </c>
      <c r="B115" s="194">
        <v>230</v>
      </c>
      <c r="C115" s="194"/>
      <c r="D115" s="189"/>
    </row>
    <row r="116" spans="1:4" s="183" customFormat="1" ht="21">
      <c r="A116" s="184" t="s">
        <v>477</v>
      </c>
      <c r="B116" s="194">
        <v>16</v>
      </c>
      <c r="C116" s="194"/>
      <c r="D116" s="186" t="s">
        <v>476</v>
      </c>
    </row>
    <row r="117" spans="1:4" s="183" customFormat="1" ht="21">
      <c r="A117" s="184" t="s">
        <v>759</v>
      </c>
      <c r="B117" s="194">
        <v>3135</v>
      </c>
      <c r="C117" s="194"/>
      <c r="D117" s="189"/>
    </row>
    <row r="118" spans="1:4" s="183" customFormat="1" ht="21">
      <c r="A118" s="190" t="s">
        <v>700</v>
      </c>
      <c r="B118" s="194"/>
      <c r="C118" s="194"/>
      <c r="D118" s="189"/>
    </row>
    <row r="119" spans="1:4" s="183" customFormat="1" ht="21">
      <c r="A119" s="184" t="s">
        <v>478</v>
      </c>
      <c r="B119" s="286">
        <v>60</v>
      </c>
      <c r="C119" s="194"/>
      <c r="D119" s="189"/>
    </row>
    <row r="120" spans="1:4" s="183" customFormat="1" ht="21">
      <c r="A120" s="184" t="s">
        <v>479</v>
      </c>
      <c r="B120" s="194">
        <v>799</v>
      </c>
      <c r="C120" s="194"/>
      <c r="D120" s="189"/>
    </row>
    <row r="121" spans="1:4" s="183" customFormat="1" ht="21">
      <c r="A121" s="190" t="s">
        <v>66</v>
      </c>
      <c r="B121" s="194"/>
      <c r="C121" s="194"/>
      <c r="D121" s="189"/>
    </row>
    <row r="122" spans="1:4" s="183" customFormat="1" ht="21">
      <c r="A122" s="184" t="s">
        <v>480</v>
      </c>
      <c r="B122" s="194">
        <v>575</v>
      </c>
      <c r="C122" s="194"/>
      <c r="D122" s="189"/>
    </row>
    <row r="123" spans="1:4" s="183" customFormat="1" ht="21">
      <c r="A123" s="184" t="s">
        <v>481</v>
      </c>
      <c r="B123" s="194">
        <v>690</v>
      </c>
      <c r="C123" s="194"/>
      <c r="D123" s="189"/>
    </row>
    <row r="124" spans="1:4" s="183" customFormat="1" ht="21">
      <c r="A124" s="184" t="s">
        <v>482</v>
      </c>
      <c r="B124" s="194">
        <v>800</v>
      </c>
      <c r="C124" s="194"/>
      <c r="D124" s="189"/>
    </row>
    <row r="125" spans="1:4" s="183" customFormat="1" ht="21">
      <c r="A125" s="184" t="s">
        <v>483</v>
      </c>
      <c r="B125" s="194">
        <v>915</v>
      </c>
      <c r="C125" s="194"/>
      <c r="D125" s="189" t="s">
        <v>548</v>
      </c>
    </row>
    <row r="126" spans="1:4" s="183" customFormat="1" ht="21">
      <c r="A126" s="184" t="s">
        <v>484</v>
      </c>
      <c r="B126" s="217"/>
      <c r="C126" s="194">
        <v>1850</v>
      </c>
      <c r="D126" s="189" t="s">
        <v>437</v>
      </c>
    </row>
    <row r="127" spans="1:4" s="183" customFormat="1" ht="21">
      <c r="A127" s="190" t="s">
        <v>72</v>
      </c>
      <c r="B127" s="194"/>
      <c r="C127" s="194"/>
      <c r="D127" s="189"/>
    </row>
    <row r="128" spans="1:4" s="183" customFormat="1" ht="21">
      <c r="A128" s="184" t="s">
        <v>486</v>
      </c>
      <c r="B128" s="194"/>
      <c r="C128" s="194">
        <v>6500</v>
      </c>
      <c r="D128" s="189" t="s">
        <v>757</v>
      </c>
    </row>
    <row r="129" spans="1:4" s="183" customFormat="1" ht="21">
      <c r="A129" s="184" t="s">
        <v>485</v>
      </c>
      <c r="B129" s="194"/>
      <c r="C129" s="194">
        <v>3000</v>
      </c>
      <c r="D129" s="189" t="s">
        <v>757</v>
      </c>
    </row>
    <row r="130" spans="1:4" s="183" customFormat="1" ht="21">
      <c r="A130" s="184" t="s">
        <v>487</v>
      </c>
      <c r="B130" s="194">
        <v>60</v>
      </c>
      <c r="C130" s="194"/>
      <c r="D130" s="189" t="s">
        <v>555</v>
      </c>
    </row>
    <row r="131" spans="1:4" s="183" customFormat="1" ht="21">
      <c r="A131" s="184" t="s">
        <v>488</v>
      </c>
      <c r="B131" s="194"/>
      <c r="C131" s="194">
        <v>1500</v>
      </c>
      <c r="D131" s="186" t="s">
        <v>437</v>
      </c>
    </row>
    <row r="132" spans="1:4" s="183" customFormat="1" ht="21">
      <c r="A132" s="184" t="s">
        <v>489</v>
      </c>
      <c r="B132" s="194"/>
      <c r="C132" s="194">
        <v>1500</v>
      </c>
      <c r="D132" s="189" t="s">
        <v>756</v>
      </c>
    </row>
    <row r="133" spans="1:4" s="183" customFormat="1" ht="21">
      <c r="A133" s="190" t="s">
        <v>79</v>
      </c>
      <c r="B133" s="194"/>
      <c r="C133" s="194"/>
      <c r="D133" s="189"/>
    </row>
    <row r="134" spans="1:4" s="183" customFormat="1" ht="21">
      <c r="A134" s="184" t="s">
        <v>563</v>
      </c>
      <c r="B134" s="194"/>
      <c r="C134" s="194">
        <v>2302</v>
      </c>
      <c r="D134" s="186" t="s">
        <v>437</v>
      </c>
    </row>
    <row r="135" spans="1:4" s="183" customFormat="1" ht="21">
      <c r="A135" s="184" t="s">
        <v>564</v>
      </c>
      <c r="B135" s="194"/>
      <c r="C135" s="194">
        <v>2302</v>
      </c>
      <c r="D135" s="186" t="s">
        <v>437</v>
      </c>
    </row>
    <row r="136" spans="1:4" s="183" customFormat="1" ht="21">
      <c r="A136" s="190" t="s">
        <v>78</v>
      </c>
      <c r="B136" s="194"/>
      <c r="C136" s="194"/>
      <c r="D136" s="189"/>
    </row>
    <row r="137" spans="1:4" s="183" customFormat="1" ht="21">
      <c r="A137" s="184" t="s">
        <v>490</v>
      </c>
      <c r="B137" s="194">
        <v>1790</v>
      </c>
      <c r="C137" s="194"/>
      <c r="D137" s="189" t="s">
        <v>430</v>
      </c>
    </row>
    <row r="138" spans="1:4" s="183" customFormat="1" ht="21">
      <c r="A138" s="184" t="s">
        <v>491</v>
      </c>
      <c r="B138" s="194">
        <v>1790</v>
      </c>
      <c r="C138" s="194"/>
      <c r="D138" s="189"/>
    </row>
    <row r="139" spans="1:4" s="183" customFormat="1" ht="21">
      <c r="A139" s="190" t="s">
        <v>109</v>
      </c>
      <c r="B139" s="194"/>
      <c r="C139" s="194"/>
      <c r="D139" s="189"/>
    </row>
    <row r="140" spans="1:4" s="183" customFormat="1" ht="21">
      <c r="A140" s="184" t="s">
        <v>493</v>
      </c>
      <c r="B140" s="194"/>
      <c r="C140" s="194"/>
      <c r="D140" s="189"/>
    </row>
    <row r="141" spans="1:4" s="183" customFormat="1" ht="21">
      <c r="A141" s="288" t="s">
        <v>770</v>
      </c>
      <c r="B141" s="194"/>
      <c r="C141" s="286">
        <v>500</v>
      </c>
      <c r="D141" s="186" t="s">
        <v>149</v>
      </c>
    </row>
    <row r="142" spans="1:4" s="183" customFormat="1" ht="21">
      <c r="A142" s="288" t="s">
        <v>771</v>
      </c>
      <c r="B142" s="194"/>
      <c r="C142" s="194">
        <v>6000</v>
      </c>
      <c r="D142" s="186" t="s">
        <v>150</v>
      </c>
    </row>
    <row r="143" spans="1:4" s="183" customFormat="1" ht="21">
      <c r="A143" s="184" t="s">
        <v>492</v>
      </c>
      <c r="B143" s="194"/>
      <c r="C143" s="194">
        <v>7500</v>
      </c>
      <c r="D143" s="186" t="s">
        <v>549</v>
      </c>
    </row>
    <row r="144" spans="1:4" s="183" customFormat="1" ht="21">
      <c r="A144" s="184" t="s">
        <v>742</v>
      </c>
      <c r="B144" s="194"/>
      <c r="C144" s="194">
        <v>2000</v>
      </c>
      <c r="D144" s="186" t="s">
        <v>152</v>
      </c>
    </row>
    <row r="145" spans="1:4" s="183" customFormat="1" ht="21">
      <c r="A145" s="184" t="s">
        <v>494</v>
      </c>
      <c r="B145" s="194"/>
      <c r="C145" s="194">
        <v>7500</v>
      </c>
      <c r="D145" s="186" t="s">
        <v>152</v>
      </c>
    </row>
    <row r="146" spans="1:4" s="183" customFormat="1" ht="21">
      <c r="A146" s="184" t="s">
        <v>495</v>
      </c>
      <c r="B146" s="194"/>
      <c r="C146" s="194">
        <v>4200</v>
      </c>
      <c r="D146" s="186" t="s">
        <v>437</v>
      </c>
    </row>
    <row r="147" spans="1:4" s="183" customFormat="1" ht="21.75" thickBot="1">
      <c r="A147" s="242" t="s">
        <v>496</v>
      </c>
      <c r="B147" s="243"/>
      <c r="C147" s="243">
        <v>15000</v>
      </c>
      <c r="D147" s="244" t="s">
        <v>150</v>
      </c>
    </row>
    <row r="148" spans="1:4" s="180" customFormat="1" ht="46.5" customHeight="1" thickBot="1">
      <c r="A148" s="234" t="s">
        <v>114</v>
      </c>
      <c r="B148" s="221" t="s">
        <v>545</v>
      </c>
      <c r="C148" s="222" t="s">
        <v>546</v>
      </c>
      <c r="D148" s="179" t="s">
        <v>547</v>
      </c>
    </row>
    <row r="149" spans="1:4" s="183" customFormat="1" ht="21">
      <c r="A149" s="190" t="s">
        <v>87</v>
      </c>
      <c r="B149" s="194"/>
      <c r="C149" s="194"/>
      <c r="D149" s="189"/>
    </row>
    <row r="150" spans="1:4" s="183" customFormat="1" ht="21">
      <c r="A150" s="184" t="s">
        <v>497</v>
      </c>
      <c r="B150" s="194"/>
      <c r="C150" s="194">
        <v>2400</v>
      </c>
      <c r="D150" s="186" t="s">
        <v>437</v>
      </c>
    </row>
    <row r="151" spans="1:4" s="183" customFormat="1" ht="21">
      <c r="A151" s="184" t="s">
        <v>498</v>
      </c>
      <c r="B151" s="194"/>
      <c r="C151" s="194">
        <v>2000</v>
      </c>
      <c r="D151" s="186" t="s">
        <v>437</v>
      </c>
    </row>
    <row r="152" spans="1:4" s="183" customFormat="1" ht="21">
      <c r="A152" s="184" t="s">
        <v>499</v>
      </c>
      <c r="B152" s="194"/>
      <c r="C152" s="194">
        <v>2475</v>
      </c>
      <c r="D152" s="186" t="s">
        <v>437</v>
      </c>
    </row>
    <row r="153" spans="1:4" s="183" customFormat="1" ht="21">
      <c r="A153" s="184" t="s">
        <v>500</v>
      </c>
      <c r="B153" s="194"/>
      <c r="C153" s="194">
        <v>3900</v>
      </c>
      <c r="D153" s="186" t="s">
        <v>437</v>
      </c>
    </row>
    <row r="154" spans="1:4" s="183" customFormat="1" ht="21">
      <c r="A154" s="190" t="s">
        <v>110</v>
      </c>
      <c r="B154" s="194"/>
      <c r="C154" s="194"/>
      <c r="D154" s="189"/>
    </row>
    <row r="155" spans="1:4" s="183" customFormat="1" ht="21">
      <c r="A155" s="288" t="s">
        <v>773</v>
      </c>
      <c r="B155" s="194"/>
      <c r="C155" s="286">
        <v>2000</v>
      </c>
      <c r="D155" s="291" t="s">
        <v>701</v>
      </c>
    </row>
    <row r="156" spans="1:4" s="183" customFormat="1" ht="21">
      <c r="A156" s="288" t="s">
        <v>772</v>
      </c>
      <c r="B156" s="194"/>
      <c r="C156" s="194">
        <v>6000</v>
      </c>
      <c r="D156" s="186" t="s">
        <v>701</v>
      </c>
    </row>
    <row r="157" spans="1:4" s="183" customFormat="1" ht="21">
      <c r="A157" s="184" t="s">
        <v>501</v>
      </c>
      <c r="B157" s="194"/>
      <c r="C157" s="194">
        <v>15000</v>
      </c>
      <c r="D157" s="186" t="s">
        <v>702</v>
      </c>
    </row>
    <row r="158" spans="1:4" s="183" customFormat="1" ht="21">
      <c r="A158" s="184" t="s">
        <v>502</v>
      </c>
      <c r="B158" s="194"/>
      <c r="C158" s="194">
        <v>6500</v>
      </c>
      <c r="D158" s="186" t="s">
        <v>704</v>
      </c>
    </row>
    <row r="159" spans="1:4" s="183" customFormat="1" ht="21">
      <c r="A159" s="184" t="s">
        <v>496</v>
      </c>
      <c r="B159" s="194"/>
      <c r="C159" s="194">
        <v>14000</v>
      </c>
      <c r="D159" s="186" t="s">
        <v>703</v>
      </c>
    </row>
    <row r="160" spans="1:4" s="183" customFormat="1" ht="21">
      <c r="A160" s="184" t="s">
        <v>503</v>
      </c>
      <c r="B160" s="194"/>
      <c r="C160" s="194">
        <v>3500</v>
      </c>
      <c r="D160" s="186" t="s">
        <v>704</v>
      </c>
    </row>
    <row r="161" spans="1:4" s="183" customFormat="1" ht="21">
      <c r="A161" s="190" t="s">
        <v>92</v>
      </c>
      <c r="B161" s="194"/>
      <c r="C161" s="194"/>
      <c r="D161" s="189"/>
    </row>
    <row r="162" spans="1:4" s="183" customFormat="1" ht="21">
      <c r="A162" s="184" t="s">
        <v>504</v>
      </c>
      <c r="B162" s="194">
        <v>80</v>
      </c>
      <c r="C162" s="194"/>
      <c r="D162" s="186" t="s">
        <v>551</v>
      </c>
    </row>
    <row r="163" spans="1:4" s="183" customFormat="1" ht="21">
      <c r="A163" s="184" t="s">
        <v>505</v>
      </c>
      <c r="B163" s="194">
        <v>432</v>
      </c>
      <c r="C163" s="194"/>
      <c r="D163" s="186" t="s">
        <v>550</v>
      </c>
    </row>
    <row r="164" spans="1:4" s="183" customFormat="1" ht="21">
      <c r="A164" s="184" t="s">
        <v>506</v>
      </c>
      <c r="B164" s="194">
        <v>48</v>
      </c>
      <c r="C164" s="194"/>
      <c r="D164" s="186" t="s">
        <v>554</v>
      </c>
    </row>
    <row r="165" spans="1:4" s="183" customFormat="1" ht="21">
      <c r="A165" s="184" t="s">
        <v>507</v>
      </c>
      <c r="B165" s="194"/>
      <c r="C165" s="194">
        <v>2000</v>
      </c>
      <c r="D165" s="186" t="s">
        <v>437</v>
      </c>
    </row>
    <row r="166" spans="1:4" s="183" customFormat="1" ht="21">
      <c r="A166" s="184" t="s">
        <v>508</v>
      </c>
      <c r="B166" s="194">
        <v>56</v>
      </c>
      <c r="C166" s="194"/>
      <c r="D166" s="186" t="s">
        <v>555</v>
      </c>
    </row>
    <row r="167" spans="1:4" s="183" customFormat="1" ht="21">
      <c r="A167" s="184" t="s">
        <v>509</v>
      </c>
      <c r="B167" s="194"/>
      <c r="C167" s="194">
        <v>2000</v>
      </c>
      <c r="D167" s="186" t="s">
        <v>437</v>
      </c>
    </row>
    <row r="168" spans="1:4" s="183" customFormat="1" ht="21">
      <c r="A168" s="190" t="s">
        <v>108</v>
      </c>
      <c r="B168" s="194"/>
      <c r="C168" s="194"/>
      <c r="D168" s="189"/>
    </row>
    <row r="169" spans="1:4" s="183" customFormat="1" ht="21">
      <c r="A169" s="184" t="s">
        <v>510</v>
      </c>
      <c r="B169" s="194"/>
      <c r="C169" s="194"/>
      <c r="D169" s="189"/>
    </row>
    <row r="170" spans="1:4" s="183" customFormat="1" ht="21">
      <c r="A170" s="184" t="s">
        <v>511</v>
      </c>
      <c r="B170" s="194"/>
      <c r="C170" s="194">
        <v>3000</v>
      </c>
      <c r="D170" s="186" t="s">
        <v>705</v>
      </c>
    </row>
    <row r="171" spans="1:4" s="183" customFormat="1" ht="21">
      <c r="A171" s="184" t="s">
        <v>512</v>
      </c>
      <c r="B171" s="194"/>
      <c r="C171" s="194">
        <v>4000</v>
      </c>
      <c r="D171" s="186" t="s">
        <v>706</v>
      </c>
    </row>
    <row r="172" spans="1:4" s="183" customFormat="1" ht="21">
      <c r="A172" s="184" t="s">
        <v>513</v>
      </c>
      <c r="B172" s="194"/>
      <c r="C172" s="194"/>
      <c r="D172" s="186"/>
    </row>
    <row r="173" spans="1:4" s="183" customFormat="1" ht="21">
      <c r="A173" s="184" t="s">
        <v>511</v>
      </c>
      <c r="B173" s="194"/>
      <c r="C173" s="194">
        <v>5000</v>
      </c>
      <c r="D173" s="186" t="s">
        <v>298</v>
      </c>
    </row>
    <row r="174" spans="1:4" s="183" customFormat="1" ht="21">
      <c r="A174" s="184" t="s">
        <v>512</v>
      </c>
      <c r="B174" s="194"/>
      <c r="C174" s="194">
        <v>6000</v>
      </c>
      <c r="D174" s="186" t="s">
        <v>755</v>
      </c>
    </row>
    <row r="175" spans="1:4" s="183" customFormat="1" ht="21.75" thickBot="1">
      <c r="A175" s="242" t="s">
        <v>514</v>
      </c>
      <c r="B175" s="243"/>
      <c r="C175" s="243">
        <v>3000</v>
      </c>
      <c r="D175" s="244" t="s">
        <v>437</v>
      </c>
    </row>
    <row r="176" spans="1:4" s="208" customFormat="1" ht="21.75" thickBot="1">
      <c r="A176" s="215"/>
      <c r="B176" s="199"/>
      <c r="C176" s="248"/>
      <c r="D176" s="249"/>
    </row>
    <row r="177" spans="1:4" s="180" customFormat="1" ht="46.5" customHeight="1" thickBot="1" thickTop="1">
      <c r="A177" s="234" t="s">
        <v>115</v>
      </c>
      <c r="B177" s="221" t="s">
        <v>545</v>
      </c>
      <c r="C177" s="222" t="s">
        <v>546</v>
      </c>
      <c r="D177" s="179" t="s">
        <v>547</v>
      </c>
    </row>
    <row r="178" spans="1:4" s="183" customFormat="1" ht="21">
      <c r="A178" s="181" t="s">
        <v>515</v>
      </c>
      <c r="B178" s="194"/>
      <c r="C178" s="194"/>
      <c r="D178" s="189" t="s">
        <v>553</v>
      </c>
    </row>
    <row r="179" spans="1:4" s="183" customFormat="1" ht="21">
      <c r="A179" s="184" t="s">
        <v>516</v>
      </c>
      <c r="B179" s="194">
        <v>50</v>
      </c>
      <c r="C179" s="194"/>
      <c r="D179" s="189"/>
    </row>
    <row r="180" spans="1:4" s="183" customFormat="1" ht="21">
      <c r="A180" s="184" t="s">
        <v>517</v>
      </c>
      <c r="B180" s="194">
        <v>12</v>
      </c>
      <c r="C180" s="194"/>
      <c r="D180" s="192"/>
    </row>
    <row r="181" spans="1:4" s="183" customFormat="1" ht="21">
      <c r="A181" s="184" t="s">
        <v>518</v>
      </c>
      <c r="B181" s="194">
        <v>12</v>
      </c>
      <c r="C181" s="194"/>
      <c r="D181" s="192"/>
    </row>
    <row r="182" spans="1:4" s="183" customFormat="1" ht="21">
      <c r="A182" s="184" t="s">
        <v>361</v>
      </c>
      <c r="B182" s="194">
        <v>25</v>
      </c>
      <c r="C182" s="194"/>
      <c r="D182" s="192"/>
    </row>
    <row r="183" spans="1:4" s="183" customFormat="1" ht="21">
      <c r="A183" s="184" t="s">
        <v>322</v>
      </c>
      <c r="B183" s="194">
        <v>564</v>
      </c>
      <c r="C183" s="194"/>
      <c r="D183" s="192"/>
    </row>
    <row r="184" spans="1:4" s="183" customFormat="1" ht="21">
      <c r="A184" s="190" t="s">
        <v>707</v>
      </c>
      <c r="B184" s="194"/>
      <c r="C184" s="194"/>
      <c r="D184" s="186"/>
    </row>
    <row r="185" spans="1:4" s="183" customFormat="1" ht="21">
      <c r="A185" s="184" t="s">
        <v>708</v>
      </c>
      <c r="B185" s="194"/>
      <c r="C185" s="194"/>
      <c r="D185" s="189" t="s">
        <v>553</v>
      </c>
    </row>
    <row r="186" spans="1:4" s="183" customFormat="1" ht="21">
      <c r="A186" s="184" t="s">
        <v>709</v>
      </c>
      <c r="B186" s="194">
        <v>38.9768925</v>
      </c>
      <c r="C186" s="194"/>
      <c r="D186" s="189"/>
    </row>
    <row r="187" spans="1:4" s="183" customFormat="1" ht="21">
      <c r="A187" s="190" t="s">
        <v>520</v>
      </c>
      <c r="B187" s="194"/>
      <c r="C187" s="194"/>
      <c r="D187" s="186"/>
    </row>
    <row r="188" spans="1:4" s="183" customFormat="1" ht="21">
      <c r="A188" s="184" t="s">
        <v>519</v>
      </c>
      <c r="B188" s="194">
        <v>15</v>
      </c>
      <c r="C188" s="194"/>
      <c r="D188" s="186"/>
    </row>
    <row r="189" spans="1:4" s="183" customFormat="1" ht="21">
      <c r="A189" s="184" t="s">
        <v>521</v>
      </c>
      <c r="B189" s="194">
        <v>42</v>
      </c>
      <c r="C189" s="194"/>
      <c r="D189" s="186"/>
    </row>
    <row r="190" spans="1:4" s="183" customFormat="1" ht="21">
      <c r="A190" s="190" t="s">
        <v>522</v>
      </c>
      <c r="B190" s="194"/>
      <c r="C190" s="194"/>
      <c r="D190" s="186"/>
    </row>
    <row r="191" spans="1:4" s="183" customFormat="1" ht="21">
      <c r="A191" s="184" t="s">
        <v>523</v>
      </c>
      <c r="B191" s="194">
        <v>450</v>
      </c>
      <c r="C191" s="194"/>
      <c r="D191" s="186" t="s">
        <v>552</v>
      </c>
    </row>
    <row r="192" spans="1:4" s="183" customFormat="1" ht="21">
      <c r="A192" s="184" t="s">
        <v>524</v>
      </c>
      <c r="B192" s="194">
        <v>75</v>
      </c>
      <c r="C192" s="194"/>
      <c r="D192" s="186" t="s">
        <v>552</v>
      </c>
    </row>
    <row r="193" spans="1:4" s="183" customFormat="1" ht="21">
      <c r="A193" s="184" t="s">
        <v>525</v>
      </c>
      <c r="B193" s="194">
        <v>12</v>
      </c>
      <c r="C193" s="194"/>
      <c r="D193" s="186"/>
    </row>
    <row r="194" spans="1:4" s="183" customFormat="1" ht="21">
      <c r="A194" s="184" t="s">
        <v>526</v>
      </c>
      <c r="B194" s="194"/>
      <c r="C194" s="194"/>
      <c r="D194" s="186" t="s">
        <v>249</v>
      </c>
    </row>
    <row r="195" spans="1:4" s="183" customFormat="1" ht="21">
      <c r="A195" s="184" t="s">
        <v>527</v>
      </c>
      <c r="B195" s="194">
        <v>100</v>
      </c>
      <c r="C195" s="194"/>
      <c r="D195" s="186" t="s">
        <v>162</v>
      </c>
    </row>
    <row r="196" spans="1:4" s="183" customFormat="1" ht="21">
      <c r="A196" s="184" t="s">
        <v>528</v>
      </c>
      <c r="B196" s="194">
        <v>21</v>
      </c>
      <c r="C196" s="194"/>
      <c r="D196" s="186" t="s">
        <v>552</v>
      </c>
    </row>
    <row r="197" spans="1:4" s="183" customFormat="1" ht="21">
      <c r="A197" s="190" t="s">
        <v>529</v>
      </c>
      <c r="B197" s="194"/>
      <c r="C197" s="194"/>
      <c r="D197" s="189"/>
    </row>
    <row r="198" spans="1:4" s="183" customFormat="1" ht="21">
      <c r="A198" s="184" t="s">
        <v>530</v>
      </c>
      <c r="B198" s="194">
        <v>12</v>
      </c>
      <c r="C198" s="194"/>
      <c r="D198" s="189"/>
    </row>
    <row r="199" spans="1:4" s="183" customFormat="1" ht="21">
      <c r="A199" s="184" t="s">
        <v>531</v>
      </c>
      <c r="B199" s="194">
        <v>5</v>
      </c>
      <c r="C199" s="194"/>
      <c r="D199" s="189"/>
    </row>
    <row r="200" spans="1:4" s="183" customFormat="1" ht="21">
      <c r="A200" s="184" t="s">
        <v>532</v>
      </c>
      <c r="B200" s="194"/>
      <c r="C200" s="194"/>
      <c r="D200" s="186" t="s">
        <v>556</v>
      </c>
    </row>
    <row r="201" spans="1:4" s="183" customFormat="1" ht="21">
      <c r="A201" s="184" t="s">
        <v>317</v>
      </c>
      <c r="B201" s="194">
        <v>44</v>
      </c>
      <c r="C201" s="194"/>
      <c r="D201" s="186"/>
    </row>
    <row r="202" spans="1:4" s="183" customFormat="1" ht="21">
      <c r="A202" s="184" t="s">
        <v>232</v>
      </c>
      <c r="B202" s="194">
        <v>350</v>
      </c>
      <c r="C202" s="194"/>
      <c r="D202" s="186"/>
    </row>
    <row r="203" spans="1:4" s="183" customFormat="1" ht="21">
      <c r="A203" s="184" t="s">
        <v>533</v>
      </c>
      <c r="B203" s="194">
        <v>411</v>
      </c>
      <c r="C203" s="194"/>
      <c r="D203" s="189"/>
    </row>
    <row r="204" spans="1:4" s="183" customFormat="1" ht="21">
      <c r="A204" s="184" t="s">
        <v>534</v>
      </c>
      <c r="B204" s="194">
        <v>411</v>
      </c>
      <c r="C204" s="194"/>
      <c r="D204" s="189"/>
    </row>
    <row r="205" spans="1:4" s="183" customFormat="1" ht="21">
      <c r="A205" s="184" t="s">
        <v>535</v>
      </c>
      <c r="B205" s="194">
        <v>165</v>
      </c>
      <c r="C205" s="194"/>
      <c r="D205" s="186" t="s">
        <v>552</v>
      </c>
    </row>
    <row r="206" spans="1:4" s="183" customFormat="1" ht="21">
      <c r="A206" s="184" t="s">
        <v>536</v>
      </c>
      <c r="B206" s="194">
        <v>245</v>
      </c>
      <c r="C206" s="194"/>
      <c r="D206" s="189"/>
    </row>
    <row r="207" spans="1:4" s="183" customFormat="1" ht="21">
      <c r="A207" s="184" t="s">
        <v>537</v>
      </c>
      <c r="B207" s="225" t="s">
        <v>217</v>
      </c>
      <c r="C207" s="225"/>
      <c r="D207" s="186" t="s">
        <v>164</v>
      </c>
    </row>
    <row r="208" spans="1:4" s="193" customFormat="1" ht="21">
      <c r="A208" s="184" t="s">
        <v>538</v>
      </c>
      <c r="B208" s="194">
        <v>15</v>
      </c>
      <c r="C208" s="194"/>
      <c r="D208" s="189"/>
    </row>
    <row r="209" spans="1:4" s="183" customFormat="1" ht="21">
      <c r="A209" s="184" t="s">
        <v>539</v>
      </c>
      <c r="B209" s="194">
        <v>275</v>
      </c>
      <c r="C209" s="194"/>
      <c r="D209" s="189"/>
    </row>
    <row r="210" spans="1:4" s="183" customFormat="1" ht="21">
      <c r="A210" s="184" t="s">
        <v>540</v>
      </c>
      <c r="B210" s="194">
        <v>492</v>
      </c>
      <c r="C210" s="194"/>
      <c r="D210" s="189"/>
    </row>
    <row r="211" spans="1:4" s="183" customFormat="1" ht="21">
      <c r="A211" s="184" t="s">
        <v>320</v>
      </c>
      <c r="B211" s="194">
        <v>70</v>
      </c>
      <c r="C211" s="194"/>
      <c r="D211" s="189"/>
    </row>
    <row r="212" spans="1:4" s="183" customFormat="1" ht="21">
      <c r="A212" s="184" t="s">
        <v>541</v>
      </c>
      <c r="B212" s="194"/>
      <c r="C212" s="194"/>
      <c r="D212" s="189" t="s">
        <v>553</v>
      </c>
    </row>
    <row r="213" spans="1:4" s="183" customFormat="1" ht="21.75" thickBot="1">
      <c r="A213" s="280" t="s">
        <v>542</v>
      </c>
      <c r="B213" s="281" t="s">
        <v>370</v>
      </c>
      <c r="C213" s="243"/>
      <c r="D213" s="252"/>
    </row>
    <row r="214" spans="1:4" s="208" customFormat="1" ht="21.75" thickBot="1">
      <c r="A214" s="246"/>
      <c r="B214" s="250"/>
      <c r="C214" s="247"/>
      <c r="D214" s="251"/>
    </row>
    <row r="215" spans="1:4" s="180" customFormat="1" ht="46.5" customHeight="1" thickBot="1" thickTop="1">
      <c r="A215" s="325" t="s">
        <v>710</v>
      </c>
      <c r="B215" s="326"/>
      <c r="C215" s="326"/>
      <c r="D215" s="327"/>
    </row>
    <row r="216" ht="18.75" thickBot="1"/>
    <row r="217" spans="1:4" s="180" customFormat="1" ht="38.25" customHeight="1" thickBot="1">
      <c r="A217" s="336" t="s">
        <v>576</v>
      </c>
      <c r="B217" s="337"/>
      <c r="C217" s="337"/>
      <c r="D217" s="338"/>
    </row>
    <row r="218" spans="1:4" s="180" customFormat="1" ht="38.25" customHeight="1">
      <c r="A218" s="332" t="s">
        <v>558</v>
      </c>
      <c r="B218" s="333"/>
      <c r="C218" s="334" t="s">
        <v>557</v>
      </c>
      <c r="D218" s="335"/>
    </row>
    <row r="219" spans="1:4" s="183" customFormat="1" ht="21">
      <c r="A219" s="328" t="s">
        <v>565</v>
      </c>
      <c r="B219" s="329"/>
      <c r="C219" s="330">
        <v>69.25</v>
      </c>
      <c r="D219" s="331"/>
    </row>
    <row r="220" spans="1:4" s="183" customFormat="1" ht="21">
      <c r="A220" s="328" t="s">
        <v>559</v>
      </c>
      <c r="B220" s="329"/>
      <c r="C220" s="330" t="s">
        <v>560</v>
      </c>
      <c r="D220" s="331"/>
    </row>
    <row r="221" spans="1:4" s="183" customFormat="1" ht="21">
      <c r="A221" s="328" t="s">
        <v>566</v>
      </c>
      <c r="B221" s="329"/>
      <c r="C221" s="330" t="s">
        <v>571</v>
      </c>
      <c r="D221" s="331"/>
    </row>
    <row r="222" spans="1:4" s="183" customFormat="1" ht="21">
      <c r="A222" s="328" t="s">
        <v>567</v>
      </c>
      <c r="B222" s="329"/>
      <c r="C222" s="330" t="s">
        <v>572</v>
      </c>
      <c r="D222" s="331"/>
    </row>
    <row r="223" spans="1:4" s="183" customFormat="1" ht="21">
      <c r="A223" s="328" t="s">
        <v>568</v>
      </c>
      <c r="B223" s="329"/>
      <c r="C223" s="330" t="s">
        <v>573</v>
      </c>
      <c r="D223" s="331"/>
    </row>
    <row r="224" spans="1:4" s="183" customFormat="1" ht="21">
      <c r="A224" s="328" t="s">
        <v>569</v>
      </c>
      <c r="B224" s="329"/>
      <c r="C224" s="330" t="s">
        <v>574</v>
      </c>
      <c r="D224" s="331"/>
    </row>
    <row r="225" spans="1:4" s="183" customFormat="1" ht="21.75" thickBot="1">
      <c r="A225" s="328" t="s">
        <v>570</v>
      </c>
      <c r="B225" s="329"/>
      <c r="C225" s="330" t="s">
        <v>575</v>
      </c>
      <c r="D225" s="331"/>
    </row>
    <row r="226" spans="1:4" s="180" customFormat="1" ht="46.5" customHeight="1" thickBot="1">
      <c r="A226" s="234" t="s">
        <v>577</v>
      </c>
      <c r="B226" s="221" t="s">
        <v>545</v>
      </c>
      <c r="C226" s="222" t="s">
        <v>546</v>
      </c>
      <c r="D226" s="179" t="s">
        <v>547</v>
      </c>
    </row>
    <row r="227" spans="1:4" s="183" customFormat="1" ht="21">
      <c r="A227" s="184" t="s">
        <v>578</v>
      </c>
      <c r="B227" s="194">
        <v>69.25</v>
      </c>
      <c r="C227" s="194"/>
      <c r="D227" s="189" t="s">
        <v>579</v>
      </c>
    </row>
    <row r="228" spans="1:4" s="183" customFormat="1" ht="21">
      <c r="A228" s="184" t="s">
        <v>580</v>
      </c>
      <c r="B228" s="194">
        <v>69.25</v>
      </c>
      <c r="C228" s="194"/>
      <c r="D228" s="189" t="s">
        <v>581</v>
      </c>
    </row>
    <row r="229" spans="1:4" s="183" customFormat="1" ht="21">
      <c r="A229" s="184" t="s">
        <v>582</v>
      </c>
      <c r="B229" s="194">
        <v>69.25</v>
      </c>
      <c r="C229" s="194"/>
      <c r="D229" s="189" t="s">
        <v>583</v>
      </c>
    </row>
    <row r="230" spans="1:4" s="183" customFormat="1" ht="21">
      <c r="A230" s="184" t="s">
        <v>584</v>
      </c>
      <c r="B230" s="194">
        <v>78.5</v>
      </c>
      <c r="C230" s="194"/>
      <c r="D230" s="189" t="s">
        <v>583</v>
      </c>
    </row>
    <row r="231" spans="1:4" s="183" customFormat="1" ht="21">
      <c r="A231" s="184" t="s">
        <v>711</v>
      </c>
      <c r="B231" s="194"/>
      <c r="C231" s="194"/>
      <c r="D231" s="186" t="s">
        <v>437</v>
      </c>
    </row>
    <row r="232" spans="1:4" s="183" customFormat="1" ht="42">
      <c r="A232" s="184" t="s">
        <v>585</v>
      </c>
      <c r="B232" s="194"/>
      <c r="C232" s="194"/>
      <c r="D232" s="189" t="s">
        <v>588</v>
      </c>
    </row>
    <row r="233" spans="1:4" s="183" customFormat="1" ht="42">
      <c r="A233" s="184" t="s">
        <v>586</v>
      </c>
      <c r="B233" s="194"/>
      <c r="C233" s="194"/>
      <c r="D233" s="189" t="s">
        <v>587</v>
      </c>
    </row>
    <row r="234" spans="1:4" s="180" customFormat="1" ht="46.5" customHeight="1" thickBot="1">
      <c r="A234" s="320" t="s">
        <v>754</v>
      </c>
      <c r="B234" s="321"/>
      <c r="C234" s="322"/>
      <c r="D234" s="207" t="s">
        <v>547</v>
      </c>
    </row>
    <row r="235" spans="1:4" s="183" customFormat="1" ht="24" customHeight="1">
      <c r="A235" s="253" t="s">
        <v>589</v>
      </c>
      <c r="B235" s="199"/>
      <c r="C235" s="199"/>
      <c r="D235" s="254"/>
    </row>
    <row r="236" spans="1:4" s="183" customFormat="1" ht="18.75" customHeight="1">
      <c r="A236" s="255"/>
      <c r="B236" s="199"/>
      <c r="C236" s="199"/>
      <c r="D236" s="254"/>
    </row>
    <row r="237" spans="1:4" s="183" customFormat="1" ht="21">
      <c r="A237" s="184" t="s">
        <v>712</v>
      </c>
      <c r="B237" s="194"/>
      <c r="C237" s="194"/>
      <c r="D237" s="239" t="s">
        <v>590</v>
      </c>
    </row>
    <row r="238" spans="1:4" s="183" customFormat="1" ht="21">
      <c r="A238" s="184" t="s">
        <v>713</v>
      </c>
      <c r="B238" s="194"/>
      <c r="C238" s="194"/>
      <c r="D238" s="239" t="s">
        <v>591</v>
      </c>
    </row>
    <row r="239" spans="1:4" s="183" customFormat="1" ht="21">
      <c r="A239" s="184" t="s">
        <v>714</v>
      </c>
      <c r="B239" s="194"/>
      <c r="C239" s="194"/>
      <c r="D239" s="239" t="s">
        <v>591</v>
      </c>
    </row>
    <row r="240" spans="1:4" s="183" customFormat="1" ht="42">
      <c r="A240" s="191" t="s">
        <v>592</v>
      </c>
      <c r="B240" s="194"/>
      <c r="C240" s="194"/>
      <c r="D240" s="239" t="s">
        <v>593</v>
      </c>
    </row>
    <row r="241" spans="1:4" s="183" customFormat="1" ht="21">
      <c r="A241" s="184" t="s">
        <v>715</v>
      </c>
      <c r="B241" s="194"/>
      <c r="C241" s="194"/>
      <c r="D241" s="239" t="s">
        <v>591</v>
      </c>
    </row>
    <row r="242" spans="1:4" s="183" customFormat="1" ht="21">
      <c r="A242" s="184" t="s">
        <v>594</v>
      </c>
      <c r="B242" s="194"/>
      <c r="C242" s="194"/>
      <c r="D242" s="239" t="s">
        <v>595</v>
      </c>
    </row>
    <row r="243" spans="1:4" s="183" customFormat="1" ht="21">
      <c r="A243" s="184" t="s">
        <v>601</v>
      </c>
      <c r="B243" s="194"/>
      <c r="C243" s="194"/>
      <c r="D243" s="239" t="s">
        <v>591</v>
      </c>
    </row>
    <row r="244" spans="1:4" s="183" customFormat="1" ht="21">
      <c r="A244" s="184" t="s">
        <v>716</v>
      </c>
      <c r="B244" s="194"/>
      <c r="C244" s="194"/>
      <c r="D244" s="239" t="s">
        <v>591</v>
      </c>
    </row>
    <row r="245" spans="1:4" s="183" customFormat="1" ht="21">
      <c r="A245" s="184" t="s">
        <v>717</v>
      </c>
      <c r="B245" s="194"/>
      <c r="C245" s="194"/>
      <c r="D245" s="239" t="s">
        <v>591</v>
      </c>
    </row>
    <row r="246" spans="1:4" s="183" customFormat="1" ht="21">
      <c r="A246" s="184" t="s">
        <v>743</v>
      </c>
      <c r="B246" s="194"/>
      <c r="C246" s="194"/>
      <c r="D246" s="239" t="s">
        <v>604</v>
      </c>
    </row>
    <row r="247" spans="1:4" s="183" customFormat="1" ht="21">
      <c r="A247" s="184" t="s">
        <v>605</v>
      </c>
      <c r="B247" s="194"/>
      <c r="C247" s="194"/>
      <c r="D247" s="239" t="s">
        <v>596</v>
      </c>
    </row>
    <row r="248" spans="1:4" s="183" customFormat="1" ht="21">
      <c r="A248" s="184" t="s">
        <v>718</v>
      </c>
      <c r="B248" s="194"/>
      <c r="C248" s="194"/>
      <c r="D248" s="239" t="s">
        <v>591</v>
      </c>
    </row>
    <row r="249" spans="1:4" s="183" customFormat="1" ht="21">
      <c r="A249" s="184" t="s">
        <v>721</v>
      </c>
      <c r="B249" s="194"/>
      <c r="C249" s="194"/>
      <c r="D249" s="239" t="s">
        <v>603</v>
      </c>
    </row>
    <row r="250" spans="1:4" s="183" customFormat="1" ht="21">
      <c r="A250" s="184" t="s">
        <v>719</v>
      </c>
      <c r="B250" s="194"/>
      <c r="C250" s="194"/>
      <c r="D250" s="239" t="s">
        <v>591</v>
      </c>
    </row>
    <row r="251" spans="1:4" s="183" customFormat="1" ht="42">
      <c r="A251" s="191" t="s">
        <v>720</v>
      </c>
      <c r="B251" s="194"/>
      <c r="C251" s="194"/>
      <c r="D251" s="239" t="s">
        <v>591</v>
      </c>
    </row>
    <row r="252" spans="1:4" s="183" customFormat="1" ht="21.75" thickBot="1">
      <c r="A252" s="242" t="s">
        <v>602</v>
      </c>
      <c r="B252" s="243"/>
      <c r="C252" s="243"/>
      <c r="D252" s="256" t="s">
        <v>591</v>
      </c>
    </row>
    <row r="253" spans="1:4" s="196" customFormat="1" ht="21.75" thickBot="1">
      <c r="A253" s="215"/>
      <c r="B253" s="199"/>
      <c r="C253" s="199"/>
      <c r="D253" s="216"/>
    </row>
    <row r="254" spans="1:4" s="180" customFormat="1" ht="46.5" customHeight="1" thickBot="1">
      <c r="A254" s="234" t="s">
        <v>606</v>
      </c>
      <c r="B254" s="221"/>
      <c r="C254" s="222"/>
      <c r="D254" s="179" t="s">
        <v>547</v>
      </c>
    </row>
    <row r="255" spans="1:4" s="183" customFormat="1" ht="21">
      <c r="A255" s="184" t="s">
        <v>722</v>
      </c>
      <c r="B255" s="194"/>
      <c r="C255" s="194"/>
      <c r="D255" s="239" t="s">
        <v>597</v>
      </c>
    </row>
    <row r="256" spans="1:4" s="183" customFormat="1" ht="21">
      <c r="A256" s="184" t="s">
        <v>723</v>
      </c>
      <c r="B256" s="194"/>
      <c r="C256" s="194"/>
      <c r="D256" s="239" t="s">
        <v>599</v>
      </c>
    </row>
    <row r="257" spans="1:4" s="183" customFormat="1" ht="21">
      <c r="A257" s="184" t="s">
        <v>724</v>
      </c>
      <c r="B257" s="194"/>
      <c r="C257" s="194"/>
      <c r="D257" s="239" t="s">
        <v>598</v>
      </c>
    </row>
    <row r="258" spans="1:4" s="183" customFormat="1" ht="21">
      <c r="A258" s="184" t="s">
        <v>725</v>
      </c>
      <c r="B258" s="194"/>
      <c r="C258" s="194"/>
      <c r="D258" s="239" t="s">
        <v>598</v>
      </c>
    </row>
    <row r="259" spans="1:4" s="183" customFormat="1" ht="21">
      <c r="A259" s="184" t="s">
        <v>726</v>
      </c>
      <c r="B259" s="194"/>
      <c r="C259" s="194"/>
      <c r="D259" s="239" t="s">
        <v>599</v>
      </c>
    </row>
    <row r="260" spans="1:4" s="183" customFormat="1" ht="21">
      <c r="A260" s="184" t="s">
        <v>607</v>
      </c>
      <c r="B260" s="194"/>
      <c r="C260" s="194"/>
      <c r="D260" s="239" t="s">
        <v>600</v>
      </c>
    </row>
    <row r="261" spans="1:4" s="195" customFormat="1" ht="49.5" customHeight="1" thickBot="1">
      <c r="A261" s="342" t="s">
        <v>608</v>
      </c>
      <c r="B261" s="343"/>
      <c r="C261" s="343"/>
      <c r="D261" s="344"/>
    </row>
    <row r="262" spans="1:4" s="180" customFormat="1" ht="46.5" customHeight="1" thickBot="1">
      <c r="A262" s="235" t="s">
        <v>609</v>
      </c>
      <c r="B262" s="228"/>
      <c r="C262" s="229"/>
      <c r="D262" s="207" t="s">
        <v>547</v>
      </c>
    </row>
    <row r="263" spans="1:4" s="183" customFormat="1" ht="21">
      <c r="A263" s="184" t="s">
        <v>722</v>
      </c>
      <c r="B263" s="194"/>
      <c r="C263" s="194"/>
      <c r="D263" s="239" t="s">
        <v>610</v>
      </c>
    </row>
    <row r="264" spans="1:4" s="183" customFormat="1" ht="21">
      <c r="A264" s="184" t="s">
        <v>723</v>
      </c>
      <c r="B264" s="194"/>
      <c r="C264" s="194"/>
      <c r="D264" s="239" t="s">
        <v>611</v>
      </c>
    </row>
    <row r="265" spans="1:4" s="183" customFormat="1" ht="21">
      <c r="A265" s="184" t="s">
        <v>724</v>
      </c>
      <c r="B265" s="194"/>
      <c r="C265" s="194"/>
      <c r="D265" s="239" t="s">
        <v>611</v>
      </c>
    </row>
    <row r="266" spans="1:4" s="183" customFormat="1" ht="21">
      <c r="A266" s="184" t="s">
        <v>725</v>
      </c>
      <c r="B266" s="194"/>
      <c r="C266" s="194"/>
      <c r="D266" s="239" t="s">
        <v>611</v>
      </c>
    </row>
    <row r="267" spans="1:4" s="183" customFormat="1" ht="21">
      <c r="A267" s="184" t="s">
        <v>726</v>
      </c>
      <c r="B267" s="194"/>
      <c r="C267" s="194"/>
      <c r="D267" s="239" t="s">
        <v>612</v>
      </c>
    </row>
    <row r="268" spans="1:4" s="183" customFormat="1" ht="21">
      <c r="A268" s="184" t="s">
        <v>614</v>
      </c>
      <c r="B268" s="194"/>
      <c r="C268" s="194"/>
      <c r="D268" s="239" t="s">
        <v>613</v>
      </c>
    </row>
    <row r="269" spans="1:4" s="183" customFormat="1" ht="42" customHeight="1" thickBot="1">
      <c r="A269" s="342" t="s">
        <v>617</v>
      </c>
      <c r="B269" s="343"/>
      <c r="C269" s="343"/>
      <c r="D269" s="344"/>
    </row>
    <row r="270" spans="1:4" s="180" customFormat="1" ht="46.5" customHeight="1" thickBot="1">
      <c r="A270" s="235" t="s">
        <v>615</v>
      </c>
      <c r="B270" s="228"/>
      <c r="C270" s="229"/>
      <c r="D270" s="207" t="s">
        <v>547</v>
      </c>
    </row>
    <row r="271" spans="1:4" s="183" customFormat="1" ht="21">
      <c r="A271" s="184" t="s">
        <v>722</v>
      </c>
      <c r="B271" s="194"/>
      <c r="C271" s="194"/>
      <c r="D271" s="239" t="s">
        <v>597</v>
      </c>
    </row>
    <row r="272" spans="1:4" s="183" customFormat="1" ht="21">
      <c r="A272" s="184" t="s">
        <v>723</v>
      </c>
      <c r="B272" s="194"/>
      <c r="C272" s="194"/>
      <c r="D272" s="239" t="s">
        <v>599</v>
      </c>
    </row>
    <row r="273" spans="1:4" s="183" customFormat="1" ht="21">
      <c r="A273" s="184" t="s">
        <v>724</v>
      </c>
      <c r="B273" s="194"/>
      <c r="C273" s="194"/>
      <c r="D273" s="239" t="s">
        <v>599</v>
      </c>
    </row>
    <row r="274" spans="1:4" s="183" customFormat="1" ht="21">
      <c r="A274" s="184" t="s">
        <v>725</v>
      </c>
      <c r="B274" s="194"/>
      <c r="C274" s="194"/>
      <c r="D274" s="239" t="s">
        <v>599</v>
      </c>
    </row>
    <row r="275" spans="1:4" s="183" customFormat="1" ht="21">
      <c r="A275" s="184" t="s">
        <v>726</v>
      </c>
      <c r="B275" s="194"/>
      <c r="C275" s="194"/>
      <c r="D275" s="239" t="s">
        <v>611</v>
      </c>
    </row>
    <row r="276" spans="1:4" s="183" customFormat="1" ht="21">
      <c r="A276" s="184" t="s">
        <v>616</v>
      </c>
      <c r="B276" s="194"/>
      <c r="C276" s="194"/>
      <c r="D276" s="239" t="s">
        <v>613</v>
      </c>
    </row>
    <row r="277" spans="1:4" s="183" customFormat="1" ht="48" customHeight="1" thickBot="1">
      <c r="A277" s="342" t="s">
        <v>727</v>
      </c>
      <c r="B277" s="343"/>
      <c r="C277" s="343"/>
      <c r="D277" s="344"/>
    </row>
    <row r="278" spans="1:4" s="180" customFormat="1" ht="46.5" customHeight="1" thickBot="1">
      <c r="A278" s="235" t="s">
        <v>618</v>
      </c>
      <c r="B278" s="228" t="s">
        <v>545</v>
      </c>
      <c r="C278" s="229"/>
      <c r="D278" s="207" t="s">
        <v>547</v>
      </c>
    </row>
    <row r="279" spans="1:4" s="183" customFormat="1" ht="21">
      <c r="A279" s="184" t="s">
        <v>622</v>
      </c>
      <c r="B279" s="194">
        <v>69.25</v>
      </c>
      <c r="C279" s="194"/>
      <c r="D279" s="189" t="s">
        <v>583</v>
      </c>
    </row>
    <row r="280" spans="1:4" s="183" customFormat="1" ht="42">
      <c r="A280" s="184" t="s">
        <v>621</v>
      </c>
      <c r="B280" s="194" t="s">
        <v>619</v>
      </c>
      <c r="C280" s="194"/>
      <c r="D280" s="189" t="s">
        <v>624</v>
      </c>
    </row>
    <row r="281" spans="1:4" s="183" customFormat="1" ht="21">
      <c r="A281" s="184" t="s">
        <v>620</v>
      </c>
      <c r="B281" s="194">
        <v>80</v>
      </c>
      <c r="C281" s="194"/>
      <c r="D281" s="189" t="s">
        <v>623</v>
      </c>
    </row>
    <row r="282" spans="1:4" s="183" customFormat="1" ht="126.75" thickBot="1">
      <c r="A282" s="257" t="s">
        <v>626</v>
      </c>
      <c r="B282" s="243"/>
      <c r="C282" s="243"/>
      <c r="D282" s="252" t="s">
        <v>625</v>
      </c>
    </row>
    <row r="283" spans="1:4" s="196" customFormat="1" ht="21.75" thickBot="1">
      <c r="A283" s="206"/>
      <c r="B283" s="199"/>
      <c r="C283" s="199"/>
      <c r="D283" s="200"/>
    </row>
    <row r="284" spans="1:4" s="180" customFormat="1" ht="46.5" customHeight="1" thickBot="1">
      <c r="A284" s="234" t="s">
        <v>627</v>
      </c>
      <c r="B284" s="221" t="s">
        <v>545</v>
      </c>
      <c r="C284" s="222"/>
      <c r="D284" s="179" t="s">
        <v>547</v>
      </c>
    </row>
    <row r="285" spans="1:4" s="183" customFormat="1" ht="21">
      <c r="A285" s="191" t="s">
        <v>731</v>
      </c>
      <c r="B285" s="194"/>
      <c r="C285" s="194"/>
      <c r="D285" s="189" t="s">
        <v>729</v>
      </c>
    </row>
    <row r="286" spans="1:4" s="183" customFormat="1" ht="93.75" customHeight="1">
      <c r="A286" s="191" t="s">
        <v>730</v>
      </c>
      <c r="B286" s="194"/>
      <c r="C286" s="194"/>
      <c r="D286" s="189" t="s">
        <v>728</v>
      </c>
    </row>
    <row r="287" spans="1:4" s="183" customFormat="1" ht="106.5" customHeight="1">
      <c r="A287" s="191" t="s">
        <v>732</v>
      </c>
      <c r="B287" s="194">
        <v>78.5</v>
      </c>
      <c r="C287" s="194"/>
      <c r="D287" s="189" t="s">
        <v>583</v>
      </c>
    </row>
    <row r="288" spans="1:4" s="183" customFormat="1" ht="21">
      <c r="A288" s="197" t="s">
        <v>733</v>
      </c>
      <c r="B288" s="194"/>
      <c r="C288" s="194"/>
      <c r="D288" s="189"/>
    </row>
    <row r="289" spans="1:4" s="183" customFormat="1" ht="21">
      <c r="A289" s="191" t="s">
        <v>629</v>
      </c>
      <c r="B289" s="194">
        <v>0.13</v>
      </c>
      <c r="C289" s="194"/>
      <c r="D289" s="189" t="s">
        <v>628</v>
      </c>
    </row>
    <row r="290" spans="1:4" s="183" customFormat="1" ht="21">
      <c r="A290" s="191" t="s">
        <v>630</v>
      </c>
      <c r="B290" s="194">
        <v>0.25</v>
      </c>
      <c r="C290" s="194"/>
      <c r="D290" s="189" t="s">
        <v>628</v>
      </c>
    </row>
    <row r="291" spans="1:4" s="183" customFormat="1" ht="21">
      <c r="A291" s="191" t="s">
        <v>631</v>
      </c>
      <c r="B291" s="194">
        <v>0.81</v>
      </c>
      <c r="C291" s="194"/>
      <c r="D291" s="189" t="s">
        <v>628</v>
      </c>
    </row>
    <row r="292" spans="1:4" s="183" customFormat="1" ht="21">
      <c r="A292" s="191" t="s">
        <v>632</v>
      </c>
      <c r="B292" s="194">
        <v>1.62</v>
      </c>
      <c r="C292" s="194"/>
      <c r="D292" s="189" t="s">
        <v>628</v>
      </c>
    </row>
    <row r="293" spans="1:4" s="183" customFormat="1" ht="21">
      <c r="A293" s="191" t="s">
        <v>633</v>
      </c>
      <c r="B293" s="194">
        <v>2.97</v>
      </c>
      <c r="C293" s="194"/>
      <c r="D293" s="189" t="s">
        <v>628</v>
      </c>
    </row>
    <row r="294" spans="1:4" s="183" customFormat="1" ht="21">
      <c r="A294" s="191" t="s">
        <v>634</v>
      </c>
      <c r="B294" s="194">
        <v>0.27</v>
      </c>
      <c r="C294" s="194"/>
      <c r="D294" s="189" t="s">
        <v>635</v>
      </c>
    </row>
    <row r="295" spans="1:4" s="183" customFormat="1" ht="21">
      <c r="A295" s="213"/>
      <c r="B295" s="212"/>
      <c r="C295" s="212"/>
      <c r="D295" s="214"/>
    </row>
    <row r="296" spans="1:4" s="183" customFormat="1" ht="21.75" thickBot="1">
      <c r="A296" s="213"/>
      <c r="B296" s="212"/>
      <c r="C296" s="212"/>
      <c r="D296" s="214"/>
    </row>
    <row r="297" spans="1:4" s="180" customFormat="1" ht="46.5" customHeight="1" thickBot="1">
      <c r="A297" s="234" t="s">
        <v>636</v>
      </c>
      <c r="B297" s="221"/>
      <c r="C297" s="222"/>
      <c r="D297" s="179" t="s">
        <v>547</v>
      </c>
    </row>
    <row r="298" spans="1:4" s="183" customFormat="1" ht="42">
      <c r="A298" s="191" t="s">
        <v>640</v>
      </c>
      <c r="B298" s="194"/>
      <c r="C298" s="194"/>
      <c r="D298" s="189" t="s">
        <v>637</v>
      </c>
    </row>
    <row r="299" spans="1:4" s="183" customFormat="1" ht="42">
      <c r="A299" s="191" t="s">
        <v>641</v>
      </c>
      <c r="B299" s="194"/>
      <c r="C299" s="194"/>
      <c r="D299" s="189" t="s">
        <v>638</v>
      </c>
    </row>
    <row r="300" spans="1:4" s="183" customFormat="1" ht="42">
      <c r="A300" s="191" t="s">
        <v>642</v>
      </c>
      <c r="B300" s="194"/>
      <c r="C300" s="194"/>
      <c r="D300" s="189" t="s">
        <v>639</v>
      </c>
    </row>
    <row r="301" spans="1:4" s="183" customFormat="1" ht="42">
      <c r="A301" s="191" t="s">
        <v>643</v>
      </c>
      <c r="B301" s="194"/>
      <c r="C301" s="194"/>
      <c r="D301" s="189" t="s">
        <v>644</v>
      </c>
    </row>
    <row r="302" spans="1:4" s="183" customFormat="1" ht="21">
      <c r="A302" s="213"/>
      <c r="B302" s="212"/>
      <c r="C302" s="212"/>
      <c r="D302" s="214"/>
    </row>
    <row r="303" spans="1:4" s="183" customFormat="1" ht="21.75" thickBot="1">
      <c r="A303" s="213"/>
      <c r="B303" s="212"/>
      <c r="C303" s="212"/>
      <c r="D303" s="214"/>
    </row>
    <row r="304" spans="1:4" s="180" customFormat="1" ht="46.5" customHeight="1" thickBot="1">
      <c r="A304" s="234" t="s">
        <v>645</v>
      </c>
      <c r="B304" s="221"/>
      <c r="C304" s="222"/>
      <c r="D304" s="179"/>
    </row>
    <row r="305" spans="1:4" s="196" customFormat="1" ht="51.75" customHeight="1">
      <c r="A305" s="345" t="s">
        <v>646</v>
      </c>
      <c r="B305" s="346"/>
      <c r="C305" s="346"/>
      <c r="D305" s="347"/>
    </row>
    <row r="306" spans="1:4" s="196" customFormat="1" ht="21">
      <c r="A306" s="213"/>
      <c r="B306" s="199"/>
      <c r="C306" s="199"/>
      <c r="D306" s="254"/>
    </row>
    <row r="307" spans="1:4" s="196" customFormat="1" ht="21">
      <c r="A307" s="213" t="s">
        <v>647</v>
      </c>
      <c r="B307" s="199"/>
      <c r="C307" s="199"/>
      <c r="D307" s="254"/>
    </row>
    <row r="308" spans="1:4" s="196" customFormat="1" ht="9.75" customHeight="1">
      <c r="A308" s="213"/>
      <c r="B308" s="199"/>
      <c r="C308" s="199"/>
      <c r="D308" s="254"/>
    </row>
    <row r="309" spans="1:4" s="196" customFormat="1" ht="21">
      <c r="A309" s="258" t="s">
        <v>653</v>
      </c>
      <c r="B309" s="199"/>
      <c r="C309" s="199"/>
      <c r="D309" s="254"/>
    </row>
    <row r="310" spans="1:4" s="196" customFormat="1" ht="43.5" customHeight="1">
      <c r="A310" s="348" t="s">
        <v>648</v>
      </c>
      <c r="B310" s="349"/>
      <c r="C310" s="349"/>
      <c r="D310" s="350"/>
    </row>
    <row r="311" spans="1:4" s="196" customFormat="1" ht="9.75" customHeight="1">
      <c r="A311" s="213"/>
      <c r="B311" s="199"/>
      <c r="C311" s="199"/>
      <c r="D311" s="254"/>
    </row>
    <row r="312" spans="1:4" s="196" customFormat="1" ht="43.5" customHeight="1">
      <c r="A312" s="348" t="s">
        <v>649</v>
      </c>
      <c r="B312" s="349"/>
      <c r="C312" s="349"/>
      <c r="D312" s="350"/>
    </row>
    <row r="313" spans="1:4" s="196" customFormat="1" ht="5.25" customHeight="1">
      <c r="A313" s="213"/>
      <c r="B313" s="199"/>
      <c r="C313" s="199"/>
      <c r="D313" s="254"/>
    </row>
    <row r="314" spans="1:4" s="196" customFormat="1" ht="27.75" customHeight="1">
      <c r="A314" s="348" t="s">
        <v>650</v>
      </c>
      <c r="B314" s="349"/>
      <c r="C314" s="349"/>
      <c r="D314" s="350"/>
    </row>
    <row r="315" spans="1:4" s="196" customFormat="1" ht="14.25" customHeight="1">
      <c r="A315" s="213"/>
      <c r="B315" s="199"/>
      <c r="C315" s="199"/>
      <c r="D315" s="254"/>
    </row>
    <row r="316" spans="1:4" s="196" customFormat="1" ht="24" customHeight="1">
      <c r="A316" s="348" t="s">
        <v>651</v>
      </c>
      <c r="B316" s="349"/>
      <c r="C316" s="349"/>
      <c r="D316" s="350"/>
    </row>
    <row r="317" spans="1:4" s="196" customFormat="1" ht="13.5" customHeight="1">
      <c r="A317" s="213"/>
      <c r="B317" s="199"/>
      <c r="C317" s="199"/>
      <c r="D317" s="254"/>
    </row>
    <row r="318" spans="1:4" s="196" customFormat="1" ht="21" customHeight="1" thickBot="1">
      <c r="A318" s="354" t="s">
        <v>652</v>
      </c>
      <c r="B318" s="355"/>
      <c r="C318" s="355"/>
      <c r="D318" s="356"/>
    </row>
    <row r="319" spans="1:4" s="176" customFormat="1" ht="18.75" thickBot="1">
      <c r="A319" s="209"/>
      <c r="B319" s="210"/>
      <c r="C319" s="210"/>
      <c r="D319" s="211"/>
    </row>
    <row r="320" spans="1:4" s="180" customFormat="1" ht="46.5" customHeight="1" thickBot="1">
      <c r="A320" s="234" t="s">
        <v>654</v>
      </c>
      <c r="B320" s="221" t="s">
        <v>545</v>
      </c>
      <c r="C320" s="222"/>
      <c r="D320" s="179" t="s">
        <v>547</v>
      </c>
    </row>
    <row r="321" spans="1:4" s="183" customFormat="1" ht="42">
      <c r="A321" s="184" t="s">
        <v>655</v>
      </c>
      <c r="B321" s="194">
        <v>108</v>
      </c>
      <c r="C321" s="194"/>
      <c r="D321" s="264" t="s">
        <v>657</v>
      </c>
    </row>
    <row r="322" spans="1:4" s="183" customFormat="1" ht="21">
      <c r="A322" s="184" t="s">
        <v>656</v>
      </c>
      <c r="B322" s="194">
        <v>112</v>
      </c>
      <c r="C322" s="194"/>
      <c r="D322" s="259"/>
    </row>
    <row r="323" spans="1:4" s="183" customFormat="1" ht="21">
      <c r="A323" s="190" t="s">
        <v>658</v>
      </c>
      <c r="B323" s="194"/>
      <c r="C323" s="194"/>
      <c r="D323" s="259"/>
    </row>
    <row r="324" spans="1:4" s="183" customFormat="1" ht="21">
      <c r="A324" s="184" t="s">
        <v>659</v>
      </c>
      <c r="B324" s="194">
        <v>100</v>
      </c>
      <c r="C324" s="194"/>
      <c r="D324" s="259"/>
    </row>
    <row r="325" spans="1:4" s="183" customFormat="1" ht="21">
      <c r="A325" s="184" t="s">
        <v>660</v>
      </c>
      <c r="B325" s="194">
        <v>200</v>
      </c>
      <c r="C325" s="194"/>
      <c r="D325" s="259"/>
    </row>
    <row r="326" spans="1:4" s="183" customFormat="1" ht="21">
      <c r="A326" s="184" t="s">
        <v>661</v>
      </c>
      <c r="B326" s="194">
        <v>500</v>
      </c>
      <c r="C326" s="194"/>
      <c r="D326" s="259"/>
    </row>
    <row r="327" spans="1:4" s="183" customFormat="1" ht="21">
      <c r="A327" s="190" t="s">
        <v>734</v>
      </c>
      <c r="B327" s="194"/>
      <c r="C327" s="194"/>
      <c r="D327" s="259"/>
    </row>
    <row r="328" spans="1:4" s="180" customFormat="1" ht="22.5" customHeight="1">
      <c r="A328" s="184" t="s">
        <v>659</v>
      </c>
      <c r="B328" s="194">
        <v>130</v>
      </c>
      <c r="C328" s="194"/>
      <c r="D328" s="259"/>
    </row>
    <row r="329" spans="1:4" s="183" customFormat="1" ht="21">
      <c r="A329" s="184" t="s">
        <v>735</v>
      </c>
      <c r="B329" s="194">
        <v>700</v>
      </c>
      <c r="C329" s="194"/>
      <c r="D329" s="259"/>
    </row>
    <row r="330" spans="1:4" s="183" customFormat="1" ht="21">
      <c r="A330" s="184" t="s">
        <v>736</v>
      </c>
      <c r="B330" s="194">
        <v>1300</v>
      </c>
      <c r="C330" s="194"/>
      <c r="D330" s="259"/>
    </row>
    <row r="331" spans="1:4" s="183" customFormat="1" ht="23.25">
      <c r="A331" s="260" t="s">
        <v>737</v>
      </c>
      <c r="B331" s="231"/>
      <c r="C331" s="198"/>
      <c r="D331" s="261"/>
    </row>
    <row r="332" spans="1:4" s="183" customFormat="1" ht="19.5" customHeight="1" thickBot="1">
      <c r="A332" s="265" t="s">
        <v>662</v>
      </c>
      <c r="B332" s="262"/>
      <c r="C332" s="263"/>
      <c r="D332" s="266"/>
    </row>
    <row r="333" spans="1:4" s="183" customFormat="1" ht="23.25" thickBot="1">
      <c r="A333" s="336" t="s">
        <v>663</v>
      </c>
      <c r="B333" s="337"/>
      <c r="C333" s="337"/>
      <c r="D333" s="338"/>
    </row>
    <row r="334" spans="1:4" s="180" customFormat="1" ht="46.5" customHeight="1">
      <c r="A334" s="267" t="s">
        <v>668</v>
      </c>
      <c r="B334" s="231"/>
      <c r="C334" s="231"/>
      <c r="D334" s="268"/>
    </row>
    <row r="335" spans="1:4" s="183" customFormat="1" ht="21">
      <c r="A335" s="260" t="s">
        <v>664</v>
      </c>
      <c r="B335" s="199"/>
      <c r="C335" s="231"/>
      <c r="D335" s="268"/>
    </row>
    <row r="336" spans="1:4" s="183" customFormat="1" ht="21">
      <c r="A336" s="260" t="s">
        <v>665</v>
      </c>
      <c r="B336" s="231"/>
      <c r="C336" s="231"/>
      <c r="D336" s="254"/>
    </row>
    <row r="337" spans="1:4" s="183" customFormat="1" ht="21">
      <c r="A337" s="260" t="s">
        <v>666</v>
      </c>
      <c r="B337" s="231"/>
      <c r="C337" s="231"/>
      <c r="D337" s="254"/>
    </row>
    <row r="338" spans="1:4" s="183" customFormat="1" ht="21">
      <c r="A338" s="260" t="s">
        <v>667</v>
      </c>
      <c r="B338" s="231"/>
      <c r="C338" s="231"/>
      <c r="D338" s="254"/>
    </row>
    <row r="339" spans="1:4" s="183" customFormat="1" ht="21.75" thickBot="1">
      <c r="A339" s="260"/>
      <c r="B339" s="231"/>
      <c r="C339" s="231"/>
      <c r="D339" s="254"/>
    </row>
    <row r="340" spans="1:4" s="183" customFormat="1" ht="23.25" thickBot="1">
      <c r="A340" s="336" t="s">
        <v>669</v>
      </c>
      <c r="B340" s="337"/>
      <c r="C340" s="337"/>
      <c r="D340" s="338"/>
    </row>
    <row r="341" spans="1:4" s="183" customFormat="1" ht="23.25" thickBot="1">
      <c r="A341" s="235" t="s">
        <v>670</v>
      </c>
      <c r="B341" s="228" t="s">
        <v>671</v>
      </c>
      <c r="C341" s="229" t="s">
        <v>672</v>
      </c>
      <c r="D341" s="207" t="s">
        <v>673</v>
      </c>
    </row>
    <row r="342" spans="1:4" s="183" customFormat="1" ht="21">
      <c r="A342" s="203" t="s">
        <v>738</v>
      </c>
      <c r="B342" s="194" t="s">
        <v>675</v>
      </c>
      <c r="C342" s="194" t="s">
        <v>744</v>
      </c>
      <c r="D342" s="259" t="s">
        <v>674</v>
      </c>
    </row>
    <row r="343" spans="1:4" s="196" customFormat="1" ht="42">
      <c r="A343" s="202" t="s">
        <v>739</v>
      </c>
      <c r="B343" s="194" t="s">
        <v>676</v>
      </c>
      <c r="C343" s="194" t="s">
        <v>744</v>
      </c>
      <c r="D343" s="259" t="s">
        <v>677</v>
      </c>
    </row>
    <row r="344" spans="1:4" s="196" customFormat="1" ht="42">
      <c r="A344" s="202" t="s">
        <v>740</v>
      </c>
      <c r="B344" s="194" t="s">
        <v>678</v>
      </c>
      <c r="C344" s="194" t="s">
        <v>744</v>
      </c>
      <c r="D344" s="259" t="s">
        <v>679</v>
      </c>
    </row>
    <row r="345" spans="1:4" s="196" customFormat="1" ht="21">
      <c r="A345" s="339" t="s">
        <v>680</v>
      </c>
      <c r="B345" s="340"/>
      <c r="C345" s="340"/>
      <c r="D345" s="341"/>
    </row>
    <row r="346" spans="1:4" s="196" customFormat="1" ht="21">
      <c r="A346" s="269"/>
      <c r="B346" s="232"/>
      <c r="C346" s="232"/>
      <c r="D346" s="270"/>
    </row>
    <row r="347" spans="1:4" s="196" customFormat="1" ht="21.75" thickBot="1">
      <c r="A347" s="269"/>
      <c r="B347" s="232"/>
      <c r="C347" s="232"/>
      <c r="D347" s="270"/>
    </row>
    <row r="348" spans="1:4" s="196" customFormat="1" ht="23.25" thickBot="1">
      <c r="A348" s="336" t="s">
        <v>681</v>
      </c>
      <c r="B348" s="337"/>
      <c r="C348" s="337"/>
      <c r="D348" s="338"/>
    </row>
    <row r="349" spans="1:4" s="196" customFormat="1" ht="23.25" thickBot="1">
      <c r="A349" s="235" t="s">
        <v>670</v>
      </c>
      <c r="B349" s="228" t="s">
        <v>671</v>
      </c>
      <c r="C349" s="229" t="s">
        <v>672</v>
      </c>
      <c r="D349" s="207" t="s">
        <v>673</v>
      </c>
    </row>
    <row r="350" spans="1:4" s="196" customFormat="1" ht="63">
      <c r="A350" s="204" t="s">
        <v>745</v>
      </c>
      <c r="B350" s="194" t="s">
        <v>752</v>
      </c>
      <c r="C350" s="194" t="s">
        <v>744</v>
      </c>
      <c r="D350" s="259" t="s">
        <v>678</v>
      </c>
    </row>
    <row r="351" spans="1:4" s="176" customFormat="1" ht="84">
      <c r="A351" s="204" t="s">
        <v>746</v>
      </c>
      <c r="B351" s="205" t="s">
        <v>748</v>
      </c>
      <c r="C351" s="194" t="s">
        <v>744</v>
      </c>
      <c r="D351" s="271" t="s">
        <v>750</v>
      </c>
    </row>
    <row r="352" spans="1:4" s="180" customFormat="1" ht="46.5" customHeight="1">
      <c r="A352" s="204" t="s">
        <v>747</v>
      </c>
      <c r="B352" s="205" t="s">
        <v>749</v>
      </c>
      <c r="C352" s="194" t="s">
        <v>744</v>
      </c>
      <c r="D352" s="271" t="s">
        <v>751</v>
      </c>
    </row>
    <row r="353" spans="1:4" s="183" customFormat="1" ht="21">
      <c r="A353" s="351" t="s">
        <v>682</v>
      </c>
      <c r="B353" s="352"/>
      <c r="C353" s="352"/>
      <c r="D353" s="353"/>
    </row>
    <row r="354" spans="1:4" s="183" customFormat="1" ht="21">
      <c r="A354" s="272"/>
      <c r="B354" s="233"/>
      <c r="C354" s="233"/>
      <c r="D354" s="273"/>
    </row>
    <row r="355" spans="1:4" s="183" customFormat="1" ht="21">
      <c r="A355" s="357" t="s">
        <v>683</v>
      </c>
      <c r="B355" s="358"/>
      <c r="C355" s="358"/>
      <c r="D355" s="359"/>
    </row>
    <row r="356" spans="1:4" s="183" customFormat="1" ht="21">
      <c r="A356" s="269"/>
      <c r="B356" s="232"/>
      <c r="C356" s="232"/>
      <c r="D356" s="270"/>
    </row>
    <row r="357" spans="1:4" s="183" customFormat="1" ht="21.75" thickBot="1">
      <c r="A357" s="269"/>
      <c r="B357" s="232"/>
      <c r="C357" s="232"/>
      <c r="D357" s="270"/>
    </row>
    <row r="358" spans="1:4" s="183" customFormat="1" ht="23.25" thickBot="1">
      <c r="A358" s="336" t="s">
        <v>684</v>
      </c>
      <c r="B358" s="337"/>
      <c r="C358" s="337"/>
      <c r="D358" s="338"/>
    </row>
    <row r="359" spans="1:4" s="183" customFormat="1" ht="21">
      <c r="A359" s="184" t="s">
        <v>685</v>
      </c>
      <c r="B359" s="194"/>
      <c r="C359" s="194"/>
      <c r="D359" s="259" t="s">
        <v>686</v>
      </c>
    </row>
    <row r="360" spans="1:4" s="183" customFormat="1" ht="21">
      <c r="A360" s="184" t="s">
        <v>687</v>
      </c>
      <c r="B360" s="194"/>
      <c r="C360" s="194"/>
      <c r="D360" s="259" t="s">
        <v>688</v>
      </c>
    </row>
    <row r="361" spans="1:4" s="183" customFormat="1" ht="21">
      <c r="A361" s="184" t="s">
        <v>689</v>
      </c>
      <c r="B361" s="194"/>
      <c r="C361" s="194"/>
      <c r="D361" s="259" t="s">
        <v>690</v>
      </c>
    </row>
    <row r="362" spans="1:4" s="183" customFormat="1" ht="21">
      <c r="A362" s="339" t="s">
        <v>691</v>
      </c>
      <c r="B362" s="340"/>
      <c r="C362" s="340"/>
      <c r="D362" s="341"/>
    </row>
    <row r="363" spans="1:4" s="196" customFormat="1" ht="21">
      <c r="A363" s="255"/>
      <c r="B363" s="199"/>
      <c r="C363" s="199"/>
      <c r="D363" s="274"/>
    </row>
    <row r="364" spans="1:4" s="196" customFormat="1" ht="21">
      <c r="A364" s="255"/>
      <c r="B364" s="199"/>
      <c r="C364" s="199"/>
      <c r="D364" s="254"/>
    </row>
    <row r="365" spans="1:4" s="196" customFormat="1" ht="21.75" thickBot="1">
      <c r="A365" s="275"/>
      <c r="B365" s="227"/>
      <c r="C365" s="227"/>
      <c r="D365" s="276"/>
    </row>
    <row r="366" spans="1:4" s="180" customFormat="1" ht="38.25" customHeight="1" thickBot="1">
      <c r="A366" s="336" t="s">
        <v>801</v>
      </c>
      <c r="B366" s="337"/>
      <c r="C366" s="337"/>
      <c r="D366" s="338"/>
    </row>
    <row r="367" spans="1:4" s="201" customFormat="1" ht="15" customHeight="1">
      <c r="A367" s="310"/>
      <c r="B367" s="226"/>
      <c r="C367" s="226"/>
      <c r="D367" s="311"/>
    </row>
    <row r="368" spans="1:4" s="183" customFormat="1" ht="21.75" thickBot="1">
      <c r="A368" s="312"/>
      <c r="B368" s="313"/>
      <c r="C368" s="313"/>
      <c r="D368" s="314"/>
    </row>
    <row r="369" spans="1:4" s="183" customFormat="1" ht="23.25" thickBot="1">
      <c r="A369" s="292" t="s">
        <v>784</v>
      </c>
      <c r="B369" s="221" t="s">
        <v>777</v>
      </c>
      <c r="C369" s="293"/>
      <c r="D369" s="294"/>
    </row>
    <row r="370" spans="1:4" s="183" customFormat="1" ht="21" customHeight="1">
      <c r="A370" s="315" t="s">
        <v>778</v>
      </c>
      <c r="B370" s="300">
        <v>49.64</v>
      </c>
      <c r="C370" s="301"/>
      <c r="D370" s="316"/>
    </row>
    <row r="371" spans="1:4" s="183" customFormat="1" ht="21" customHeight="1">
      <c r="A371" s="187" t="s">
        <v>779</v>
      </c>
      <c r="B371" s="286">
        <v>69.42</v>
      </c>
      <c r="C371" s="298"/>
      <c r="D371" s="317"/>
    </row>
    <row r="372" spans="1:4" s="180" customFormat="1" ht="21" customHeight="1">
      <c r="A372" s="187" t="s">
        <v>780</v>
      </c>
      <c r="B372" s="286">
        <v>78.76</v>
      </c>
      <c r="C372" s="298"/>
      <c r="D372" s="317"/>
    </row>
    <row r="373" spans="1:4" s="183" customFormat="1" ht="21" customHeight="1">
      <c r="A373" s="187" t="s">
        <v>781</v>
      </c>
      <c r="B373" s="286">
        <v>42.14</v>
      </c>
      <c r="C373" s="298"/>
      <c r="D373" s="317"/>
    </row>
    <row r="374" spans="1:4" s="183" customFormat="1" ht="21" customHeight="1">
      <c r="A374" s="187" t="s">
        <v>782</v>
      </c>
      <c r="B374" s="286">
        <v>15.59</v>
      </c>
      <c r="C374" s="298"/>
      <c r="D374" s="317"/>
    </row>
    <row r="375" spans="1:4" s="183" customFormat="1" ht="21" customHeight="1">
      <c r="A375" s="187" t="s">
        <v>783</v>
      </c>
      <c r="B375" s="286">
        <v>15.59</v>
      </c>
      <c r="C375" s="298"/>
      <c r="D375" s="317"/>
    </row>
    <row r="376" spans="1:4" s="196" customFormat="1" ht="21.75" thickBot="1">
      <c r="A376" s="312"/>
      <c r="B376" s="313"/>
      <c r="C376" s="313"/>
      <c r="D376" s="314"/>
    </row>
    <row r="377" spans="1:4" s="196" customFormat="1" ht="23.25" thickBot="1">
      <c r="A377" s="336" t="s">
        <v>785</v>
      </c>
      <c r="B377" s="337"/>
      <c r="C377" s="337"/>
      <c r="D377" s="338"/>
    </row>
    <row r="378" spans="1:4" s="196" customFormat="1" ht="23.25" thickBot="1">
      <c r="A378" s="295"/>
      <c r="B378" s="296"/>
      <c r="C378" s="296"/>
      <c r="D378" s="297"/>
    </row>
    <row r="379" spans="1:4" s="196" customFormat="1" ht="23.25" thickBot="1">
      <c r="A379" s="292" t="s">
        <v>784</v>
      </c>
      <c r="B379" s="221" t="s">
        <v>786</v>
      </c>
      <c r="C379" s="179" t="s">
        <v>787</v>
      </c>
      <c r="D379" s="179" t="s">
        <v>557</v>
      </c>
    </row>
    <row r="380" spans="1:4" s="196" customFormat="1" ht="21" customHeight="1">
      <c r="A380" s="315" t="s">
        <v>788</v>
      </c>
      <c r="B380" s="300">
        <v>20</v>
      </c>
      <c r="C380" s="306" t="s">
        <v>788</v>
      </c>
      <c r="D380" s="307">
        <v>75</v>
      </c>
    </row>
    <row r="381" spans="1:4" s="180" customFormat="1" ht="21" customHeight="1">
      <c r="A381" s="187" t="s">
        <v>789</v>
      </c>
      <c r="B381" s="286">
        <v>35</v>
      </c>
      <c r="C381" s="305" t="s">
        <v>789</v>
      </c>
      <c r="D381" s="308">
        <v>35</v>
      </c>
    </row>
    <row r="382" spans="1:4" s="180" customFormat="1" ht="21" customHeight="1">
      <c r="A382" s="187" t="s">
        <v>790</v>
      </c>
      <c r="B382" s="286">
        <v>55</v>
      </c>
      <c r="C382" s="305" t="s">
        <v>790</v>
      </c>
      <c r="D382" s="308"/>
    </row>
    <row r="383" spans="1:4" s="183" customFormat="1" ht="21" customHeight="1">
      <c r="A383" s="187" t="s">
        <v>791</v>
      </c>
      <c r="B383" s="286">
        <v>2</v>
      </c>
      <c r="C383" s="305" t="s">
        <v>796</v>
      </c>
      <c r="D383" s="308">
        <v>40</v>
      </c>
    </row>
    <row r="384" spans="1:4" s="183" customFormat="1" ht="21" customHeight="1">
      <c r="A384" s="318" t="s">
        <v>792</v>
      </c>
      <c r="B384" s="303"/>
      <c r="C384" s="305" t="s">
        <v>797</v>
      </c>
      <c r="D384" s="308">
        <v>115</v>
      </c>
    </row>
    <row r="385" spans="1:4" s="183" customFormat="1" ht="21" customHeight="1">
      <c r="A385" s="187" t="s">
        <v>793</v>
      </c>
      <c r="B385" s="286" t="s">
        <v>800</v>
      </c>
      <c r="C385" s="305" t="s">
        <v>791</v>
      </c>
      <c r="D385" s="308">
        <v>2</v>
      </c>
    </row>
    <row r="386" spans="1:4" s="183" customFormat="1" ht="21" customHeight="1">
      <c r="A386" s="187" t="s">
        <v>794</v>
      </c>
      <c r="B386" s="286" t="s">
        <v>800</v>
      </c>
      <c r="C386" s="304" t="s">
        <v>792</v>
      </c>
      <c r="D386" s="309"/>
    </row>
    <row r="387" spans="1:4" s="196" customFormat="1" ht="21" customHeight="1">
      <c r="A387" s="319" t="s">
        <v>795</v>
      </c>
      <c r="B387" s="302">
        <v>50</v>
      </c>
      <c r="C387" s="305" t="s">
        <v>793</v>
      </c>
      <c r="D387" s="308" t="s">
        <v>800</v>
      </c>
    </row>
    <row r="388" spans="1:4" s="196" customFormat="1" ht="21" customHeight="1">
      <c r="A388" s="299"/>
      <c r="B388" s="286"/>
      <c r="C388" s="305" t="s">
        <v>794</v>
      </c>
      <c r="D388" s="308" t="s">
        <v>800</v>
      </c>
    </row>
    <row r="389" spans="1:4" s="196" customFormat="1" ht="21" customHeight="1">
      <c r="A389" s="299"/>
      <c r="B389" s="286"/>
      <c r="C389" s="305" t="s">
        <v>795</v>
      </c>
      <c r="D389" s="308" t="s">
        <v>800</v>
      </c>
    </row>
    <row r="390" spans="1:4" s="196" customFormat="1" ht="21" customHeight="1">
      <c r="A390" s="299"/>
      <c r="B390" s="286"/>
      <c r="C390" s="305" t="s">
        <v>798</v>
      </c>
      <c r="D390" s="308">
        <v>75</v>
      </c>
    </row>
    <row r="391" spans="1:4" s="180" customFormat="1" ht="21" customHeight="1">
      <c r="A391" s="299"/>
      <c r="B391" s="286"/>
      <c r="C391" s="305" t="s">
        <v>799</v>
      </c>
      <c r="D391" s="308">
        <v>150</v>
      </c>
    </row>
    <row r="392" spans="1:4" s="183" customFormat="1" ht="21.75" thickBot="1">
      <c r="A392" s="275"/>
      <c r="B392" s="227"/>
      <c r="C392" s="227"/>
      <c r="D392" s="276"/>
    </row>
    <row r="393" spans="1:4" s="183" customFormat="1" ht="21">
      <c r="A393" s="174"/>
      <c r="B393" s="230"/>
      <c r="C393" s="230"/>
      <c r="D393" s="175"/>
    </row>
    <row r="394" spans="1:4" s="183" customFormat="1" ht="21">
      <c r="A394" s="174"/>
      <c r="B394" s="230"/>
      <c r="C394" s="230"/>
      <c r="D394" s="175"/>
    </row>
    <row r="395" spans="1:4" s="196" customFormat="1" ht="21">
      <c r="A395" s="174"/>
      <c r="B395" s="230"/>
      <c r="C395" s="230"/>
      <c r="D395" s="175"/>
    </row>
    <row r="396" spans="1:4" s="183" customFormat="1" ht="21">
      <c r="A396" s="174"/>
      <c r="B396" s="230"/>
      <c r="C396" s="230"/>
      <c r="D396" s="175"/>
    </row>
    <row r="397" spans="1:4" s="183" customFormat="1" ht="21">
      <c r="A397" s="174"/>
      <c r="B397" s="230"/>
      <c r="C397" s="230"/>
      <c r="D397" s="175"/>
    </row>
  </sheetData>
  <sheetProtection/>
  <mergeCells count="39">
    <mergeCell ref="A366:D366"/>
    <mergeCell ref="A377:D377"/>
    <mergeCell ref="A312:D312"/>
    <mergeCell ref="A314:D314"/>
    <mergeCell ref="A316:D316"/>
    <mergeCell ref="A318:D318"/>
    <mergeCell ref="A355:D355"/>
    <mergeCell ref="A358:D358"/>
    <mergeCell ref="A348:D348"/>
    <mergeCell ref="A277:D277"/>
    <mergeCell ref="A305:D305"/>
    <mergeCell ref="A310:D310"/>
    <mergeCell ref="A225:B225"/>
    <mergeCell ref="C225:D225"/>
    <mergeCell ref="A353:D353"/>
    <mergeCell ref="A269:D269"/>
    <mergeCell ref="A340:D340"/>
    <mergeCell ref="A333:D333"/>
    <mergeCell ref="A345:D345"/>
    <mergeCell ref="A221:B221"/>
    <mergeCell ref="C221:D221"/>
    <mergeCell ref="A222:B222"/>
    <mergeCell ref="C222:D222"/>
    <mergeCell ref="A362:D362"/>
    <mergeCell ref="A261:D261"/>
    <mergeCell ref="A223:B223"/>
    <mergeCell ref="C223:D223"/>
    <mergeCell ref="A224:B224"/>
    <mergeCell ref="C224:D224"/>
    <mergeCell ref="A234:C234"/>
    <mergeCell ref="A1:D11"/>
    <mergeCell ref="A215:D215"/>
    <mergeCell ref="A219:B219"/>
    <mergeCell ref="C219:D219"/>
    <mergeCell ref="A218:B218"/>
    <mergeCell ref="C218:D218"/>
    <mergeCell ref="A217:D217"/>
    <mergeCell ref="A220:B220"/>
    <mergeCell ref="C220:D220"/>
  </mergeCells>
  <printOptions/>
  <pageMargins left="0.43" right="0.47" top="1.16" bottom="0.83" header="0.67" footer="0.5"/>
  <pageSetup firstPageNumber="1" useFirstPageNumber="1" fitToHeight="0" fitToWidth="1" horizontalDpi="600" verticalDpi="600" orientation="landscape" paperSize="17" scale="38" r:id="rId2"/>
  <headerFooter differentFirst="1" alignWithMargins="0">
    <oddFooter>&amp;CPage &amp;P of &amp;N</oddFooter>
  </headerFooter>
  <rowBreaks count="11" manualBreakCount="11">
    <brk id="10" max="3" man="1"/>
    <brk id="49" max="3" man="1"/>
    <brk id="97" max="3" man="1"/>
    <brk id="147" max="3" man="1"/>
    <brk id="175" max="3" man="1"/>
    <brk id="213" max="3" man="1"/>
    <brk id="252" max="3" man="1"/>
    <brk id="282" max="3" man="1"/>
    <brk id="318" max="3" man="1"/>
    <brk id="332" max="3" man="1"/>
    <brk id="365" max="3" man="1"/>
  </rowBreaks>
  <ignoredErrors>
    <ignoredError sqref="B213"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M260"/>
  <sheetViews>
    <sheetView workbookViewId="0" topLeftCell="A1">
      <pane xSplit="1" ySplit="2" topLeftCell="G195" activePane="bottomRight" state="frozen"/>
      <selection pane="topLeft" activeCell="A1" sqref="A1"/>
      <selection pane="topRight" activeCell="E1" sqref="E1"/>
      <selection pane="bottomLeft" activeCell="A3" sqref="A3"/>
      <selection pane="bottomRight" activeCell="I19" sqref="I19"/>
    </sheetView>
  </sheetViews>
  <sheetFormatPr defaultColWidth="9.140625" defaultRowHeight="12.75"/>
  <cols>
    <col min="1" max="1" width="62.7109375" style="13" customWidth="1"/>
    <col min="2" max="2" width="14.8515625" style="51" hidden="1" customWidth="1"/>
    <col min="3" max="3" width="14.57421875" style="72" hidden="1" customWidth="1"/>
    <col min="4" max="4" width="14.140625" style="72" hidden="1" customWidth="1"/>
    <col min="5" max="5" width="35.7109375" style="73" hidden="1" customWidth="1"/>
    <col min="6" max="6" width="47.421875" style="13" hidden="1" customWidth="1"/>
    <col min="7" max="7" width="14.8515625" style="51" customWidth="1"/>
    <col min="8" max="8" width="17.140625" style="72" customWidth="1"/>
    <col min="9" max="9" width="16.57421875" style="72" customWidth="1"/>
    <col min="10" max="10" width="23.8515625" style="72" bestFit="1" customWidth="1"/>
    <col min="11" max="11" width="41.00390625" style="73" customWidth="1"/>
    <col min="12" max="12" width="47.421875" style="13" customWidth="1"/>
    <col min="13" max="16384" width="9.140625" style="13" customWidth="1"/>
  </cols>
  <sheetData>
    <row r="1" spans="1:12" s="12" customFormat="1" ht="25.5" customHeight="1">
      <c r="A1" s="365"/>
      <c r="B1" s="363" t="s">
        <v>366</v>
      </c>
      <c r="C1" s="360" t="s">
        <v>365</v>
      </c>
      <c r="D1" s="361"/>
      <c r="E1" s="361"/>
      <c r="F1" s="362"/>
      <c r="G1" s="363" t="s">
        <v>367</v>
      </c>
      <c r="H1" s="360" t="s">
        <v>368</v>
      </c>
      <c r="I1" s="361"/>
      <c r="J1" s="361"/>
      <c r="K1" s="361"/>
      <c r="L1" s="362"/>
    </row>
    <row r="2" spans="1:12" s="12" customFormat="1" ht="53.25" customHeight="1">
      <c r="A2" s="365"/>
      <c r="B2" s="364"/>
      <c r="C2" s="17" t="s">
        <v>143</v>
      </c>
      <c r="D2" s="18" t="s">
        <v>144</v>
      </c>
      <c r="E2" s="18" t="s">
        <v>145</v>
      </c>
      <c r="F2" s="142" t="s">
        <v>171</v>
      </c>
      <c r="G2" s="364"/>
      <c r="H2" s="17" t="s">
        <v>143</v>
      </c>
      <c r="I2" s="141" t="s">
        <v>413</v>
      </c>
      <c r="J2" s="18" t="s">
        <v>144</v>
      </c>
      <c r="K2" s="18" t="s">
        <v>145</v>
      </c>
      <c r="L2" s="142" t="s">
        <v>171</v>
      </c>
    </row>
    <row r="3" spans="1:12" ht="27" customHeight="1">
      <c r="A3" s="5" t="s">
        <v>112</v>
      </c>
      <c r="B3" s="143"/>
      <c r="C3" s="19"/>
      <c r="D3" s="20"/>
      <c r="E3" s="20"/>
      <c r="F3" s="53"/>
      <c r="G3" s="143"/>
      <c r="H3" s="19"/>
      <c r="I3" s="144"/>
      <c r="J3" s="20"/>
      <c r="K3" s="20"/>
      <c r="L3" s="53"/>
    </row>
    <row r="4" spans="1:12" ht="27.75" customHeight="1">
      <c r="A4" s="15" t="s">
        <v>421</v>
      </c>
      <c r="B4" s="48">
        <v>20</v>
      </c>
      <c r="C4" s="58">
        <v>15</v>
      </c>
      <c r="D4" s="54"/>
      <c r="E4" s="55"/>
      <c r="F4" s="57" t="s">
        <v>247</v>
      </c>
      <c r="G4" s="133">
        <f>SUMIF('Total Cost by Fee - Ex E'!$A$5:$A$254,'COS - Ex B'!A4,'Total Cost by Fee - Ex E'!$B$5:$B$254)</f>
        <v>39.058274775</v>
      </c>
      <c r="H4" s="58">
        <v>15</v>
      </c>
      <c r="I4" s="60"/>
      <c r="J4" s="54"/>
      <c r="K4" s="55"/>
      <c r="L4" s="57" t="s">
        <v>247</v>
      </c>
    </row>
    <row r="5" spans="1:12" ht="27.75" customHeight="1">
      <c r="A5" s="15" t="s">
        <v>414</v>
      </c>
      <c r="B5" s="48"/>
      <c r="C5" s="58">
        <v>35</v>
      </c>
      <c r="D5" s="54"/>
      <c r="E5" s="55"/>
      <c r="F5" s="57"/>
      <c r="G5" s="133"/>
      <c r="H5" s="58">
        <v>35</v>
      </c>
      <c r="I5" s="60"/>
      <c r="J5" s="54"/>
      <c r="K5" s="55"/>
      <c r="L5" s="57"/>
    </row>
    <row r="6" spans="1:12" ht="38.25">
      <c r="A6" s="15" t="s">
        <v>101</v>
      </c>
      <c r="B6" s="48"/>
      <c r="C6" s="56" t="s">
        <v>137</v>
      </c>
      <c r="D6" s="54"/>
      <c r="E6" s="55"/>
      <c r="F6" s="57" t="s">
        <v>172</v>
      </c>
      <c r="G6" s="133">
        <f>SUMIF('Total Cost by Fee - Ex E'!$A$5:$A$254,'COS - Ex B'!A6,'Total Cost by Fee - Ex E'!$B$5:$B$254)</f>
        <v>7.2316062</v>
      </c>
      <c r="H6" s="56" t="s">
        <v>137</v>
      </c>
      <c r="I6" s="81"/>
      <c r="J6" s="54"/>
      <c r="K6" s="55"/>
      <c r="L6" s="57" t="s">
        <v>172</v>
      </c>
    </row>
    <row r="7" spans="1:12" ht="38.25">
      <c r="A7" s="15" t="s">
        <v>103</v>
      </c>
      <c r="B7" s="48"/>
      <c r="C7" s="56" t="s">
        <v>138</v>
      </c>
      <c r="D7" s="54"/>
      <c r="E7" s="55"/>
      <c r="F7" s="57" t="s">
        <v>172</v>
      </c>
      <c r="G7" s="133">
        <f>SUMIF('Total Cost by Fee - Ex E'!$A$5:$A$254,'COS - Ex B'!A7,'Total Cost by Fee - Ex E'!$B$5:$B$254)</f>
        <v>7.2316062</v>
      </c>
      <c r="H7" s="56" t="s">
        <v>138</v>
      </c>
      <c r="I7" s="81"/>
      <c r="J7" s="54"/>
      <c r="K7" s="55"/>
      <c r="L7" s="57" t="s">
        <v>172</v>
      </c>
    </row>
    <row r="8" spans="1:12" ht="51">
      <c r="A8" s="15" t="s">
        <v>102</v>
      </c>
      <c r="B8" s="48"/>
      <c r="C8" s="56" t="s">
        <v>139</v>
      </c>
      <c r="D8" s="54"/>
      <c r="E8" s="55"/>
      <c r="F8" s="57" t="s">
        <v>172</v>
      </c>
      <c r="G8" s="133">
        <f>SUMIF('Total Cost by Fee - Ex E'!$A$5:$A$254,'COS - Ex B'!A8,'Total Cost by Fee - Ex E'!$B$5:$B$254)</f>
        <v>7.2316062</v>
      </c>
      <c r="H8" s="56" t="s">
        <v>139</v>
      </c>
      <c r="I8" s="81"/>
      <c r="J8" s="54"/>
      <c r="K8" s="55"/>
      <c r="L8" s="57" t="s">
        <v>172</v>
      </c>
    </row>
    <row r="9" spans="1:12" ht="12.75">
      <c r="A9" s="15" t="s">
        <v>0</v>
      </c>
      <c r="B9" s="48" t="s">
        <v>177</v>
      </c>
      <c r="C9" s="58" t="s">
        <v>140</v>
      </c>
      <c r="D9" s="54"/>
      <c r="E9" s="55"/>
      <c r="F9" s="57" t="s">
        <v>172</v>
      </c>
      <c r="G9" s="133">
        <f>SUMIF('Total Cost by Fee - Ex E'!$A$5:$A$254,'COS - Ex B'!A9,'Total Cost by Fee - Ex E'!$B$5:$B$254)</f>
        <v>0</v>
      </c>
      <c r="H9" s="58" t="s">
        <v>140</v>
      </c>
      <c r="I9" s="60"/>
      <c r="J9" s="54"/>
      <c r="K9" s="55"/>
      <c r="L9" s="57" t="s">
        <v>172</v>
      </c>
    </row>
    <row r="10" spans="1:12" ht="12.75">
      <c r="A10" s="15" t="s">
        <v>1</v>
      </c>
      <c r="B10" s="48">
        <v>61</v>
      </c>
      <c r="C10" s="89" t="s">
        <v>347</v>
      </c>
      <c r="D10" s="54"/>
      <c r="E10" s="55"/>
      <c r="F10" s="57" t="s">
        <v>165</v>
      </c>
      <c r="G10" s="133">
        <f>SUMIF('Total Cost by Fee - Ex E'!$A$5:$A$254,'COS - Ex B'!A10,'Total Cost by Fee - Ex E'!$B$5:$B$254)</f>
        <v>79.969412775</v>
      </c>
      <c r="H10" s="89" t="s">
        <v>347</v>
      </c>
      <c r="I10" s="145"/>
      <c r="J10" s="54"/>
      <c r="K10" s="55" t="s">
        <v>346</v>
      </c>
      <c r="L10" s="57" t="s">
        <v>345</v>
      </c>
    </row>
    <row r="11" spans="1:12" ht="12.75">
      <c r="A11" s="15" t="s">
        <v>31</v>
      </c>
      <c r="B11" s="48" t="s">
        <v>142</v>
      </c>
      <c r="C11" s="58"/>
      <c r="D11" s="54"/>
      <c r="E11" s="26" t="s">
        <v>173</v>
      </c>
      <c r="F11" s="57" t="s">
        <v>141</v>
      </c>
      <c r="G11" s="133">
        <f>SUMIF('Total Cost by Fee - Ex E'!$A$5:$A$254,'COS - Ex B'!A11,'Total Cost by Fee - Ex E'!$B$5:$B$254)</f>
        <v>0</v>
      </c>
      <c r="H11" s="58"/>
      <c r="I11" s="60"/>
      <c r="J11" s="54"/>
      <c r="K11" s="26" t="s">
        <v>173</v>
      </c>
      <c r="L11" s="57" t="s">
        <v>141</v>
      </c>
    </row>
    <row r="12" spans="1:12" ht="12.75">
      <c r="A12" s="15" t="s">
        <v>134</v>
      </c>
      <c r="B12" s="48" t="s">
        <v>142</v>
      </c>
      <c r="C12" s="58"/>
      <c r="D12" s="54"/>
      <c r="E12" s="26" t="s">
        <v>173</v>
      </c>
      <c r="F12" s="57" t="s">
        <v>141</v>
      </c>
      <c r="G12" s="133">
        <f>SUMIF('Total Cost by Fee - Ex E'!$A$5:$A$254,'COS - Ex B'!A12,'Total Cost by Fee - Ex E'!$B$5:$B$254)</f>
        <v>0</v>
      </c>
      <c r="H12" s="58"/>
      <c r="I12" s="60"/>
      <c r="J12" s="54"/>
      <c r="K12" s="26" t="s">
        <v>173</v>
      </c>
      <c r="L12" s="57" t="s">
        <v>141</v>
      </c>
    </row>
    <row r="13" spans="1:12" ht="38.25">
      <c r="A13" s="15" t="s">
        <v>28</v>
      </c>
      <c r="B13" s="48" t="s">
        <v>142</v>
      </c>
      <c r="C13" s="56" t="s">
        <v>217</v>
      </c>
      <c r="D13" s="54"/>
      <c r="E13" s="55"/>
      <c r="F13" s="57" t="s">
        <v>166</v>
      </c>
      <c r="G13" s="133">
        <f>SUMIF('Total Cost by Fee - Ex E'!$A$5:$A$254,'COS - Ex B'!A13,'Total Cost by Fee - Ex E'!$B$5:$B$254)</f>
        <v>446.41861875</v>
      </c>
      <c r="H13" s="56" t="s">
        <v>217</v>
      </c>
      <c r="I13" s="81"/>
      <c r="J13" s="54"/>
      <c r="K13" s="55"/>
      <c r="L13" s="57" t="s">
        <v>166</v>
      </c>
    </row>
    <row r="14" spans="1:12" ht="25.5">
      <c r="A14" s="15" t="s">
        <v>276</v>
      </c>
      <c r="B14" s="48" t="s">
        <v>142</v>
      </c>
      <c r="C14" s="56"/>
      <c r="D14" s="54">
        <v>275</v>
      </c>
      <c r="E14" s="55" t="s">
        <v>295</v>
      </c>
      <c r="F14" s="63" t="s">
        <v>294</v>
      </c>
      <c r="G14" s="133">
        <f>SUMIF('Total Cost by Fee - Ex E'!$A$5:$A$254,'COS - Ex B'!A14,'Total Cost by Fee - Ex E'!$B$5:$B$254)</f>
        <v>0</v>
      </c>
      <c r="H14" s="56"/>
      <c r="I14" s="81"/>
      <c r="J14" s="54">
        <v>275</v>
      </c>
      <c r="K14" s="55" t="s">
        <v>412</v>
      </c>
      <c r="L14" s="63" t="s">
        <v>294</v>
      </c>
    </row>
    <row r="15" spans="1:12" ht="12.75">
      <c r="A15" s="15" t="s">
        <v>125</v>
      </c>
      <c r="B15" s="48" t="s">
        <v>142</v>
      </c>
      <c r="C15" s="59"/>
      <c r="D15" s="60" t="s">
        <v>174</v>
      </c>
      <c r="E15" s="26" t="s">
        <v>173</v>
      </c>
      <c r="F15" s="61" t="s">
        <v>141</v>
      </c>
      <c r="G15" s="133">
        <f>SUMIF('Total Cost by Fee - Ex E'!$A$5:$A$254,'COS - Ex B'!A15,'Total Cost by Fee - Ex E'!$B$5:$B$254)</f>
        <v>0</v>
      </c>
      <c r="H15" s="59"/>
      <c r="I15" s="25"/>
      <c r="J15" s="60" t="s">
        <v>174</v>
      </c>
      <c r="K15" s="26" t="s">
        <v>173</v>
      </c>
      <c r="L15" s="61" t="s">
        <v>141</v>
      </c>
    </row>
    <row r="16" spans="1:12" ht="12.75">
      <c r="A16" s="86" t="s">
        <v>116</v>
      </c>
      <c r="B16" s="48" t="s">
        <v>142</v>
      </c>
      <c r="C16" s="59"/>
      <c r="D16" s="60"/>
      <c r="E16" s="26" t="s">
        <v>173</v>
      </c>
      <c r="F16" s="57" t="s">
        <v>141</v>
      </c>
      <c r="G16" s="133">
        <f>SUMIF('Total Cost by Fee - Ex E'!$A$5:$A$254,'COS - Ex B'!A16,'Total Cost by Fee - Ex E'!$B$5:$B$254)</f>
        <v>180.790155</v>
      </c>
      <c r="H16" s="59"/>
      <c r="I16" s="25"/>
      <c r="J16" s="60"/>
      <c r="K16" s="26" t="s">
        <v>173</v>
      </c>
      <c r="L16" s="57" t="s">
        <v>141</v>
      </c>
    </row>
    <row r="17" spans="1:12" ht="25.5" customHeight="1">
      <c r="A17" s="86" t="s">
        <v>117</v>
      </c>
      <c r="B17" s="48" t="s">
        <v>142</v>
      </c>
      <c r="C17" s="58">
        <v>100</v>
      </c>
      <c r="D17" s="54"/>
      <c r="E17" s="26" t="s">
        <v>260</v>
      </c>
      <c r="F17" s="57" t="s">
        <v>167</v>
      </c>
      <c r="G17" s="133">
        <f>SUMIF('Total Cost by Fee - Ex E'!$A$5:$A$254,'COS - Ex B'!A17,'Total Cost by Fee - Ex E'!$B$5:$B$254)</f>
        <v>0</v>
      </c>
      <c r="H17" s="58">
        <v>100</v>
      </c>
      <c r="I17" s="60"/>
      <c r="J17" s="54"/>
      <c r="K17" s="26" t="s">
        <v>260</v>
      </c>
      <c r="L17" s="57" t="s">
        <v>167</v>
      </c>
    </row>
    <row r="18" spans="1:12" ht="51">
      <c r="A18" s="15" t="s">
        <v>300</v>
      </c>
      <c r="B18" s="48">
        <v>12</v>
      </c>
      <c r="C18" s="78" t="s">
        <v>302</v>
      </c>
      <c r="D18" s="54"/>
      <c r="E18" s="26"/>
      <c r="F18" s="26" t="s">
        <v>301</v>
      </c>
      <c r="G18" s="133">
        <f>SUMIF('Total Cost by Fee - Ex E'!$A$5:$A$254,'COS - Ex B'!A18,'Total Cost by Fee - Ex E'!$B$5:$B$254)</f>
        <v>59.66075115</v>
      </c>
      <c r="H18" s="78" t="s">
        <v>302</v>
      </c>
      <c r="I18" s="82"/>
      <c r="J18" s="54"/>
      <c r="K18" s="26"/>
      <c r="L18" s="26" t="s">
        <v>301</v>
      </c>
    </row>
    <row r="19" spans="1:12" ht="63.75">
      <c r="A19" s="15" t="s">
        <v>244</v>
      </c>
      <c r="B19" s="48">
        <v>1703</v>
      </c>
      <c r="C19" s="59"/>
      <c r="D19" s="25">
        <v>200</v>
      </c>
      <c r="E19" s="26" t="s">
        <v>251</v>
      </c>
      <c r="F19" s="57" t="s">
        <v>245</v>
      </c>
      <c r="G19" s="133">
        <f>SUMIF('Total Cost by Fee - Ex E'!$A$5:$A$254,'COS - Ex B'!A19,'Total Cost by Fee - Ex E'!$B$5:$B$254)</f>
        <v>2232.09309375</v>
      </c>
      <c r="H19" s="59"/>
      <c r="I19" s="25"/>
      <c r="J19" s="25">
        <v>200</v>
      </c>
      <c r="K19" s="26" t="s">
        <v>251</v>
      </c>
      <c r="L19" s="57" t="s">
        <v>245</v>
      </c>
    </row>
    <row r="20" spans="1:12" ht="38.25">
      <c r="A20" s="15" t="s">
        <v>417</v>
      </c>
      <c r="B20" s="48"/>
      <c r="C20" s="59"/>
      <c r="D20" s="25"/>
      <c r="E20" s="26"/>
      <c r="F20" s="57"/>
      <c r="G20" s="133"/>
      <c r="H20" s="59">
        <v>100</v>
      </c>
      <c r="I20" s="25"/>
      <c r="J20" s="25"/>
      <c r="K20" s="26" t="s">
        <v>420</v>
      </c>
      <c r="L20" s="57"/>
    </row>
    <row r="21" spans="1:12" ht="12.75">
      <c r="A21" s="15" t="s">
        <v>416</v>
      </c>
      <c r="B21" s="48"/>
      <c r="C21" s="59"/>
      <c r="D21" s="25"/>
      <c r="E21" s="26"/>
      <c r="F21" s="57"/>
      <c r="G21" s="133"/>
      <c r="H21" s="59">
        <v>4</v>
      </c>
      <c r="I21" s="25"/>
      <c r="J21" s="25"/>
      <c r="K21" s="26"/>
      <c r="L21" s="57" t="s">
        <v>415</v>
      </c>
    </row>
    <row r="22" spans="1:12" ht="12.75">
      <c r="A22" s="15" t="s">
        <v>418</v>
      </c>
      <c r="B22" s="48"/>
      <c r="C22" s="59"/>
      <c r="D22" s="25"/>
      <c r="E22" s="26"/>
      <c r="F22" s="57"/>
      <c r="G22" s="133"/>
      <c r="H22" s="59">
        <v>10</v>
      </c>
      <c r="I22" s="25"/>
      <c r="J22" s="25"/>
      <c r="K22" s="26"/>
      <c r="L22" s="57"/>
    </row>
    <row r="23" spans="1:12" ht="12.75">
      <c r="A23" s="15" t="s">
        <v>419</v>
      </c>
      <c r="B23" s="48"/>
      <c r="C23" s="59"/>
      <c r="D23" s="25"/>
      <c r="E23" s="26"/>
      <c r="F23" s="57"/>
      <c r="G23" s="133"/>
      <c r="H23" s="59">
        <v>10</v>
      </c>
      <c r="I23" s="25"/>
      <c r="J23" s="25"/>
      <c r="K23" s="26"/>
      <c r="L23" s="57"/>
    </row>
    <row r="24" spans="1:12" ht="25.5" customHeight="1">
      <c r="A24" s="9" t="s">
        <v>113</v>
      </c>
      <c r="B24" s="48"/>
      <c r="C24" s="59"/>
      <c r="D24" s="25"/>
      <c r="E24" s="62"/>
      <c r="F24" s="57"/>
      <c r="G24" s="133"/>
      <c r="H24" s="59"/>
      <c r="I24" s="25"/>
      <c r="J24" s="25"/>
      <c r="K24" s="62"/>
      <c r="L24" s="57"/>
    </row>
    <row r="25" spans="1:12" ht="12.75">
      <c r="A25" s="10" t="s">
        <v>2</v>
      </c>
      <c r="B25" s="48"/>
      <c r="C25" s="59"/>
      <c r="D25" s="25"/>
      <c r="E25" s="62"/>
      <c r="F25" s="57"/>
      <c r="G25" s="133"/>
      <c r="H25" s="59"/>
      <c r="I25" s="25"/>
      <c r="J25" s="25"/>
      <c r="K25" s="62"/>
      <c r="L25" s="57"/>
    </row>
    <row r="26" spans="1:12" ht="12.75">
      <c r="A26" s="15" t="s">
        <v>196</v>
      </c>
      <c r="B26" s="48">
        <v>3067</v>
      </c>
      <c r="C26" s="59"/>
      <c r="D26" s="25">
        <v>2900</v>
      </c>
      <c r="E26" s="26" t="s">
        <v>173</v>
      </c>
      <c r="F26" s="57" t="s">
        <v>165</v>
      </c>
      <c r="G26" s="133">
        <f>SUMIF('Total Cost by Fee - Ex E'!$A$5:$A$254,'COS - Ex B'!A26,'Total Cost by Fee - Ex E'!$B$5:$B$254)</f>
        <v>3616.9925249999997</v>
      </c>
      <c r="H26" s="59"/>
      <c r="I26" s="25"/>
      <c r="J26" s="25">
        <v>2900</v>
      </c>
      <c r="K26" s="26" t="s">
        <v>173</v>
      </c>
      <c r="L26" s="57" t="s">
        <v>165</v>
      </c>
    </row>
    <row r="27" spans="1:12" ht="12.75">
      <c r="A27" s="15"/>
      <c r="B27" s="48"/>
      <c r="C27" s="59"/>
      <c r="D27" s="25"/>
      <c r="E27" s="62"/>
      <c r="F27" s="57"/>
      <c r="G27" s="133"/>
      <c r="H27" s="59"/>
      <c r="I27" s="25"/>
      <c r="J27" s="25"/>
      <c r="K27" s="62"/>
      <c r="L27" s="57"/>
    </row>
    <row r="28" spans="1:12" ht="12.75">
      <c r="A28" s="10" t="s">
        <v>128</v>
      </c>
      <c r="B28" s="48"/>
      <c r="C28" s="59"/>
      <c r="D28" s="25"/>
      <c r="E28" s="62"/>
      <c r="F28" s="57"/>
      <c r="G28" s="133"/>
      <c r="H28" s="59"/>
      <c r="I28" s="25"/>
      <c r="J28" s="25"/>
      <c r="K28" s="62"/>
      <c r="L28" s="57"/>
    </row>
    <row r="29" spans="1:12" ht="12.75">
      <c r="A29" s="15" t="s">
        <v>197</v>
      </c>
      <c r="B29" s="48">
        <v>3848</v>
      </c>
      <c r="C29" s="59"/>
      <c r="D29" s="25">
        <v>3500</v>
      </c>
      <c r="E29" s="26" t="s">
        <v>173</v>
      </c>
      <c r="F29" s="57" t="s">
        <v>165</v>
      </c>
      <c r="G29" s="133">
        <f>SUMIF('Total Cost by Fee - Ex E'!$A$5:$A$254,'COS - Ex B'!A29,'Total Cost by Fee - Ex E'!$B$5:$B$254)</f>
        <v>4542.6731981249995</v>
      </c>
      <c r="H29" s="59"/>
      <c r="I29" s="25"/>
      <c r="J29" s="25">
        <v>3500</v>
      </c>
      <c r="K29" s="26" t="s">
        <v>173</v>
      </c>
      <c r="L29" s="57" t="s">
        <v>165</v>
      </c>
    </row>
    <row r="30" spans="1:12" ht="12.75">
      <c r="A30" s="15" t="s">
        <v>239</v>
      </c>
      <c r="B30" s="48">
        <v>595</v>
      </c>
      <c r="C30" s="59">
        <f>B30</f>
        <v>595</v>
      </c>
      <c r="D30" s="25"/>
      <c r="E30" s="62"/>
      <c r="F30" s="57" t="s">
        <v>165</v>
      </c>
      <c r="G30" s="133">
        <f>SUMIF('Total Cost by Fee - Ex E'!$A$5:$A$254,'COS - Ex B'!A30,'Total Cost by Fee - Ex E'!$B$5:$B$254)</f>
        <v>699.3985049999999</v>
      </c>
      <c r="H30" s="59">
        <v>649</v>
      </c>
      <c r="I30" s="25"/>
      <c r="J30" s="25"/>
      <c r="K30" s="62"/>
      <c r="L30" s="57" t="s">
        <v>165</v>
      </c>
    </row>
    <row r="31" spans="1:12" ht="12.75">
      <c r="A31" s="15"/>
      <c r="B31" s="48"/>
      <c r="C31" s="59"/>
      <c r="D31" s="25"/>
      <c r="E31" s="26"/>
      <c r="F31" s="57"/>
      <c r="G31" s="133"/>
      <c r="H31" s="59"/>
      <c r="I31" s="25"/>
      <c r="J31" s="25"/>
      <c r="K31" s="26"/>
      <c r="L31" s="57"/>
    </row>
    <row r="32" spans="1:12" ht="12.75">
      <c r="A32" s="10" t="s">
        <v>236</v>
      </c>
      <c r="B32" s="48"/>
      <c r="C32" s="59"/>
      <c r="D32" s="25"/>
      <c r="E32" s="26"/>
      <c r="F32" s="57"/>
      <c r="G32" s="133"/>
      <c r="H32" s="59"/>
      <c r="I32" s="25"/>
      <c r="J32" s="25"/>
      <c r="K32" s="26"/>
      <c r="L32" s="57"/>
    </row>
    <row r="33" spans="1:12" ht="12.75">
      <c r="A33" s="15" t="s">
        <v>237</v>
      </c>
      <c r="B33" s="48">
        <v>74</v>
      </c>
      <c r="C33" s="59">
        <f>B33</f>
        <v>74</v>
      </c>
      <c r="D33" s="25"/>
      <c r="E33" s="26"/>
      <c r="F33" s="57" t="s">
        <v>165</v>
      </c>
      <c r="G33" s="133">
        <f>SUMIF('Total Cost by Fee - Ex E'!$A$5:$A$254,'COS - Ex B'!A33,'Total Cost by Fee - Ex E'!$B$5:$B$254)</f>
        <v>87.42481312499999</v>
      </c>
      <c r="H33" s="59">
        <v>81</v>
      </c>
      <c r="I33" s="25"/>
      <c r="J33" s="25"/>
      <c r="K33" s="26"/>
      <c r="L33" s="57" t="s">
        <v>165</v>
      </c>
    </row>
    <row r="34" spans="1:12" ht="18">
      <c r="A34" s="15" t="s">
        <v>238</v>
      </c>
      <c r="B34" s="48">
        <v>372</v>
      </c>
      <c r="C34" s="59">
        <f>B34</f>
        <v>372</v>
      </c>
      <c r="D34" s="25"/>
      <c r="E34" s="26"/>
      <c r="F34" s="57" t="s">
        <v>165</v>
      </c>
      <c r="G34" s="133">
        <f>SUMIF('Total Cost by Fee - Ex E'!$A$5:$A$254,'COS - Ex B'!A34,'Total Cost by Fee - Ex E'!$B$5:$B$254)</f>
        <v>437.12406562499996</v>
      </c>
      <c r="H34" s="162"/>
      <c r="I34" s="163"/>
      <c r="J34" s="25">
        <v>1500</v>
      </c>
      <c r="K34" s="26" t="s">
        <v>173</v>
      </c>
      <c r="L34" s="57" t="s">
        <v>165</v>
      </c>
    </row>
    <row r="35" spans="1:12" ht="12.75">
      <c r="A35" s="15"/>
      <c r="B35" s="48"/>
      <c r="C35" s="59"/>
      <c r="D35" s="25"/>
      <c r="E35" s="62"/>
      <c r="F35" s="57"/>
      <c r="G35" s="133"/>
      <c r="H35" s="59"/>
      <c r="I35" s="25"/>
      <c r="J35" s="25"/>
      <c r="K35" s="62"/>
      <c r="L35" s="57"/>
    </row>
    <row r="36" spans="1:12" ht="12.75">
      <c r="A36" s="10" t="s">
        <v>234</v>
      </c>
      <c r="B36" s="48"/>
      <c r="C36" s="59"/>
      <c r="D36" s="25"/>
      <c r="E36" s="62"/>
      <c r="F36" s="57"/>
      <c r="G36" s="133"/>
      <c r="H36" s="59"/>
      <c r="I36" s="25"/>
      <c r="J36" s="25"/>
      <c r="K36" s="62"/>
      <c r="L36" s="57"/>
    </row>
    <row r="37" spans="1:12" ht="12.75">
      <c r="A37" s="15" t="s">
        <v>272</v>
      </c>
      <c r="B37" s="49">
        <v>149</v>
      </c>
      <c r="C37" s="25">
        <f>B37</f>
        <v>149</v>
      </c>
      <c r="D37" s="25"/>
      <c r="E37" s="62"/>
      <c r="F37" s="57" t="s">
        <v>165</v>
      </c>
      <c r="G37" s="164">
        <f>SUMIF('Total Cost by Fee - Ex E'!$A$5:$A$254,'COS - Ex B'!A37,'Total Cost by Fee - Ex E'!$B$5:$B$254)</f>
        <v>174.84962624999997</v>
      </c>
      <c r="H37" s="25">
        <v>162</v>
      </c>
      <c r="I37" s="25"/>
      <c r="J37" s="25"/>
      <c r="K37" s="62"/>
      <c r="L37" s="57" t="s">
        <v>165</v>
      </c>
    </row>
    <row r="38" spans="1:12" ht="12.75">
      <c r="A38" s="15" t="s">
        <v>277</v>
      </c>
      <c r="B38" s="49">
        <v>1120</v>
      </c>
      <c r="C38" s="25">
        <f>B38</f>
        <v>1120</v>
      </c>
      <c r="D38" s="25"/>
      <c r="E38" s="26"/>
      <c r="F38" s="57" t="s">
        <v>165</v>
      </c>
      <c r="G38" s="164">
        <f>SUMIF('Total Cost by Fee - Ex E'!$A$5:$A$254,'COS - Ex B'!A38,'Total Cost by Fee - Ex E'!$B$5:$B$254)</f>
        <v>1324.1234024999999</v>
      </c>
      <c r="H38" s="25">
        <v>1215</v>
      </c>
      <c r="I38" s="25"/>
      <c r="J38" s="25"/>
      <c r="K38" s="26"/>
      <c r="L38" s="57" t="s">
        <v>165</v>
      </c>
    </row>
    <row r="39" spans="1:12" ht="25.5">
      <c r="A39" s="27" t="s">
        <v>422</v>
      </c>
      <c r="B39" s="48">
        <v>2493</v>
      </c>
      <c r="C39" s="59"/>
      <c r="D39" s="25">
        <v>2400</v>
      </c>
      <c r="E39" s="26" t="s">
        <v>173</v>
      </c>
      <c r="F39" s="57" t="s">
        <v>165</v>
      </c>
      <c r="G39" s="133">
        <f>SUMIF('Total Cost by Fee - Ex E'!$A$5:$A$254,'COS - Ex B'!A39,'Total Cost by Fee - Ex E'!$B$5:$B$254)</f>
        <v>2962.920412499999</v>
      </c>
      <c r="H39" s="59"/>
      <c r="I39" s="25"/>
      <c r="J39" s="25">
        <v>2400</v>
      </c>
      <c r="K39" s="26" t="s">
        <v>173</v>
      </c>
      <c r="L39" s="57" t="s">
        <v>165</v>
      </c>
    </row>
    <row r="40" spans="1:12" ht="25.5">
      <c r="A40" s="27" t="s">
        <v>423</v>
      </c>
      <c r="B40" s="48">
        <v>4081</v>
      </c>
      <c r="C40" s="59"/>
      <c r="D40" s="25">
        <v>4000</v>
      </c>
      <c r="E40" s="26" t="s">
        <v>173</v>
      </c>
      <c r="F40" s="57" t="s">
        <v>165</v>
      </c>
      <c r="G40" s="133">
        <f>SUMIF('Total Cost by Fee - Ex E'!$A$5:$A$254,'COS - Ex B'!A40,'Total Cost by Fee - Ex E'!$B$5:$B$254)</f>
        <v>7801.159207499999</v>
      </c>
      <c r="H40" s="59"/>
      <c r="I40" s="25"/>
      <c r="J40" s="25">
        <v>4000</v>
      </c>
      <c r="K40" s="26" t="s">
        <v>173</v>
      </c>
      <c r="L40" s="57" t="s">
        <v>165</v>
      </c>
    </row>
    <row r="41" spans="1:12" ht="12.75">
      <c r="A41" s="15"/>
      <c r="B41" s="48"/>
      <c r="C41" s="59"/>
      <c r="D41" s="25"/>
      <c r="E41" s="62"/>
      <c r="F41" s="57"/>
      <c r="G41" s="133"/>
      <c r="H41" s="59"/>
      <c r="I41" s="25"/>
      <c r="J41" s="25"/>
      <c r="K41" s="62"/>
      <c r="L41" s="57"/>
    </row>
    <row r="42" spans="1:12" ht="12.75">
      <c r="A42" s="10" t="s">
        <v>7</v>
      </c>
      <c r="B42" s="48"/>
      <c r="C42" s="59"/>
      <c r="D42" s="25"/>
      <c r="E42" s="62"/>
      <c r="F42" s="57"/>
      <c r="G42" s="133"/>
      <c r="H42" s="59"/>
      <c r="I42" s="25"/>
      <c r="J42" s="25"/>
      <c r="K42" s="62"/>
      <c r="L42" s="57"/>
    </row>
    <row r="43" spans="1:12" ht="25.5">
      <c r="A43" s="15" t="s">
        <v>6</v>
      </c>
      <c r="B43" s="48">
        <v>12094</v>
      </c>
      <c r="C43" s="59"/>
      <c r="D43" s="25">
        <v>12000</v>
      </c>
      <c r="E43" s="26" t="s">
        <v>261</v>
      </c>
      <c r="F43" s="63" t="s">
        <v>262</v>
      </c>
      <c r="G43" s="133">
        <f>SUMIF('Total Cost by Fee - Ex E'!$A$5:$A$254,'COS - Ex B'!A43,'Total Cost by Fee - Ex E'!$B$5:$B$254)</f>
        <v>19983.306912499997</v>
      </c>
      <c r="H43" s="59"/>
      <c r="I43" s="25"/>
      <c r="J43" s="25">
        <v>12000</v>
      </c>
      <c r="K43" s="26" t="s">
        <v>261</v>
      </c>
      <c r="L43" s="63" t="s">
        <v>262</v>
      </c>
    </row>
    <row r="44" spans="1:12" ht="25.5">
      <c r="A44" s="15" t="s">
        <v>198</v>
      </c>
      <c r="B44" s="48">
        <v>5989</v>
      </c>
      <c r="C44" s="59"/>
      <c r="D44" s="25">
        <v>5500</v>
      </c>
      <c r="E44" s="26" t="s">
        <v>173</v>
      </c>
      <c r="F44" s="63" t="s">
        <v>262</v>
      </c>
      <c r="G44" s="133">
        <f>SUMIF('Total Cost by Fee - Ex E'!$A$5:$A$254,'COS - Ex B'!A44,'Total Cost by Fee - Ex E'!$B$5:$B$254)</f>
        <v>9912.876769999999</v>
      </c>
      <c r="H44" s="59"/>
      <c r="I44" s="25"/>
      <c r="J44" s="25">
        <v>5500</v>
      </c>
      <c r="K44" s="26" t="s">
        <v>173</v>
      </c>
      <c r="L44" s="63" t="s">
        <v>262</v>
      </c>
    </row>
    <row r="45" spans="1:12" ht="25.5">
      <c r="A45" s="15" t="s">
        <v>4</v>
      </c>
      <c r="B45" s="48">
        <v>1938</v>
      </c>
      <c r="C45" s="59"/>
      <c r="D45" s="25">
        <v>1900</v>
      </c>
      <c r="E45" s="26" t="s">
        <v>173</v>
      </c>
      <c r="F45" s="63" t="s">
        <v>262</v>
      </c>
      <c r="G45" s="133">
        <f>SUMIF('Total Cost by Fee - Ex E'!$A$5:$A$254,'COS - Ex B'!A45,'Total Cost by Fee - Ex E'!$B$5:$B$254)</f>
        <v>3712.343984375</v>
      </c>
      <c r="H45" s="59"/>
      <c r="I45" s="25"/>
      <c r="J45" s="25">
        <v>1900</v>
      </c>
      <c r="K45" s="26" t="s">
        <v>173</v>
      </c>
      <c r="L45" s="63" t="s">
        <v>262</v>
      </c>
    </row>
    <row r="46" spans="1:12" ht="25.5">
      <c r="A46" s="15" t="s">
        <v>9</v>
      </c>
      <c r="B46" s="48">
        <v>8549</v>
      </c>
      <c r="C46" s="59"/>
      <c r="D46" s="25">
        <v>7000</v>
      </c>
      <c r="E46" s="26" t="s">
        <v>218</v>
      </c>
      <c r="F46" s="63" t="s">
        <v>262</v>
      </c>
      <c r="G46" s="133">
        <f>SUMIF('Total Cost by Fee - Ex E'!$A$5:$A$254,'COS - Ex B'!A46,'Total Cost by Fee - Ex E'!$B$5:$B$254)</f>
        <v>12934.825296874998</v>
      </c>
      <c r="H46" s="59"/>
      <c r="I46" s="25"/>
      <c r="J46" s="25">
        <v>7000</v>
      </c>
      <c r="K46" s="26" t="s">
        <v>218</v>
      </c>
      <c r="L46" s="63" t="s">
        <v>262</v>
      </c>
    </row>
    <row r="47" spans="1:12" ht="12.75">
      <c r="A47" s="15"/>
      <c r="B47" s="48"/>
      <c r="C47" s="59"/>
      <c r="D47" s="25"/>
      <c r="E47" s="62"/>
      <c r="F47" s="57"/>
      <c r="G47" s="133"/>
      <c r="H47" s="59"/>
      <c r="I47" s="25"/>
      <c r="J47" s="25"/>
      <c r="K47" s="62"/>
      <c r="L47" s="57"/>
    </row>
    <row r="48" spans="1:12" ht="12.75">
      <c r="A48" s="10" t="s">
        <v>8</v>
      </c>
      <c r="B48" s="48"/>
      <c r="C48" s="59"/>
      <c r="D48" s="25"/>
      <c r="E48" s="62"/>
      <c r="F48" s="57"/>
      <c r="G48" s="133"/>
      <c r="H48" s="59"/>
      <c r="I48" s="25"/>
      <c r="J48" s="25"/>
      <c r="K48" s="62"/>
      <c r="L48" s="57"/>
    </row>
    <row r="49" spans="1:12" ht="12.75">
      <c r="A49" s="15" t="s">
        <v>199</v>
      </c>
      <c r="B49" s="48">
        <v>6716</v>
      </c>
      <c r="C49" s="59"/>
      <c r="D49" s="25">
        <v>6500</v>
      </c>
      <c r="E49" s="26" t="s">
        <v>173</v>
      </c>
      <c r="F49" s="57" t="s">
        <v>165</v>
      </c>
      <c r="G49" s="133">
        <f>SUMIF('Total Cost by Fee - Ex E'!$A$5:$A$254,'COS - Ex B'!A49,'Total Cost by Fee - Ex E'!$B$5:$B$254)</f>
        <v>7961.067099999998</v>
      </c>
      <c r="H49" s="59"/>
      <c r="I49" s="25"/>
      <c r="J49" s="25">
        <v>6500</v>
      </c>
      <c r="K49" s="26" t="s">
        <v>173</v>
      </c>
      <c r="L49" s="57" t="s">
        <v>165</v>
      </c>
    </row>
    <row r="50" spans="1:12" ht="12.75">
      <c r="A50" s="15"/>
      <c r="B50" s="48"/>
      <c r="C50" s="59"/>
      <c r="D50" s="25"/>
      <c r="E50" s="62"/>
      <c r="F50" s="57"/>
      <c r="G50" s="133"/>
      <c r="H50" s="59"/>
      <c r="I50" s="25"/>
      <c r="J50" s="25"/>
      <c r="K50" s="62"/>
      <c r="L50" s="57"/>
    </row>
    <row r="51" spans="1:12" ht="12.75">
      <c r="A51" s="10" t="s">
        <v>98</v>
      </c>
      <c r="B51" s="48"/>
      <c r="C51" s="59"/>
      <c r="D51" s="25"/>
      <c r="E51" s="62"/>
      <c r="F51" s="57"/>
      <c r="G51" s="133"/>
      <c r="H51" s="59"/>
      <c r="I51" s="25"/>
      <c r="J51" s="25"/>
      <c r="K51" s="62"/>
      <c r="L51" s="57"/>
    </row>
    <row r="52" spans="1:12" ht="12.75">
      <c r="A52" s="15" t="s">
        <v>201</v>
      </c>
      <c r="B52" s="48">
        <v>1979</v>
      </c>
      <c r="C52" s="59"/>
      <c r="D52" s="25">
        <v>2000</v>
      </c>
      <c r="E52" s="26"/>
      <c r="F52" s="57" t="s">
        <v>165</v>
      </c>
      <c r="G52" s="133">
        <f>SUMIF('Total Cost by Fee - Ex E'!$A$5:$A$254,'COS - Ex B'!A52,'Total Cost by Fee - Ex E'!$B$5:$B$254)</f>
        <v>2381.6464631249996</v>
      </c>
      <c r="H52" s="59"/>
      <c r="I52" s="25"/>
      <c r="J52" s="25">
        <v>2000</v>
      </c>
      <c r="K52" s="26" t="s">
        <v>173</v>
      </c>
      <c r="L52" s="57" t="s">
        <v>165</v>
      </c>
    </row>
    <row r="53" spans="1:12" ht="12.75">
      <c r="A53" s="15" t="s">
        <v>200</v>
      </c>
      <c r="B53" s="48"/>
      <c r="C53" s="59"/>
      <c r="D53" s="25"/>
      <c r="E53" s="26"/>
      <c r="F53" s="57"/>
      <c r="G53" s="133"/>
      <c r="H53" s="59"/>
      <c r="I53" s="25"/>
      <c r="J53" s="25"/>
      <c r="K53" s="26"/>
      <c r="L53" s="57"/>
    </row>
    <row r="54" spans="1:12" ht="12.75">
      <c r="A54" s="15" t="s">
        <v>242</v>
      </c>
      <c r="B54" s="48">
        <v>10880</v>
      </c>
      <c r="C54" s="59"/>
      <c r="D54" s="25">
        <v>10000</v>
      </c>
      <c r="E54" s="26" t="s">
        <v>173</v>
      </c>
      <c r="F54" s="57" t="s">
        <v>165</v>
      </c>
      <c r="G54" s="133">
        <f>SUMIF('Total Cost by Fee - Ex E'!$A$5:$A$254,'COS - Ex B'!A54,'Total Cost by Fee - Ex E'!$B$5:$B$254)</f>
        <v>12850.924612499997</v>
      </c>
      <c r="H54" s="59"/>
      <c r="I54" s="25"/>
      <c r="J54" s="25">
        <v>10000</v>
      </c>
      <c r="K54" s="26" t="s">
        <v>173</v>
      </c>
      <c r="L54" s="57" t="s">
        <v>165</v>
      </c>
    </row>
    <row r="55" spans="1:12" ht="12.75">
      <c r="A55" s="15" t="s">
        <v>241</v>
      </c>
      <c r="B55" s="48"/>
      <c r="C55" s="59"/>
      <c r="D55" s="25" t="s">
        <v>231</v>
      </c>
      <c r="E55" s="62"/>
      <c r="F55" s="57" t="s">
        <v>165</v>
      </c>
      <c r="G55" s="133">
        <f>SUMIF('Total Cost by Fee - Ex E'!$A$5:$A$254,'COS - Ex B'!A55,'Total Cost by Fee - Ex E'!$B$5:$B$254)</f>
        <v>0</v>
      </c>
      <c r="H55" s="59"/>
      <c r="I55" s="25"/>
      <c r="J55" s="25" t="s">
        <v>231</v>
      </c>
      <c r="K55" s="62"/>
      <c r="L55" s="57" t="s">
        <v>165</v>
      </c>
    </row>
    <row r="56" spans="1:12" ht="12.75">
      <c r="A56" s="15"/>
      <c r="B56" s="48"/>
      <c r="C56" s="59"/>
      <c r="D56" s="25"/>
      <c r="E56" s="62"/>
      <c r="F56" s="57"/>
      <c r="G56" s="133"/>
      <c r="H56" s="59"/>
      <c r="I56" s="25"/>
      <c r="J56" s="25"/>
      <c r="K56" s="62"/>
      <c r="L56" s="57"/>
    </row>
    <row r="57" spans="1:12" ht="12.75">
      <c r="A57" s="10" t="s">
        <v>10</v>
      </c>
      <c r="B57" s="48"/>
      <c r="C57" s="59"/>
      <c r="D57" s="25"/>
      <c r="E57" s="62"/>
      <c r="F57" s="57"/>
      <c r="G57" s="133"/>
      <c r="H57" s="59"/>
      <c r="I57" s="25"/>
      <c r="J57" s="25"/>
      <c r="K57" s="62"/>
      <c r="L57" s="57"/>
    </row>
    <row r="58" spans="1:12" ht="12.75">
      <c r="A58" s="15" t="s">
        <v>202</v>
      </c>
      <c r="B58" s="48">
        <v>1686</v>
      </c>
      <c r="C58" s="59"/>
      <c r="D58" s="25">
        <v>1500</v>
      </c>
      <c r="E58" s="26" t="s">
        <v>173</v>
      </c>
      <c r="F58" s="57" t="s">
        <v>165</v>
      </c>
      <c r="G58" s="133">
        <f>SUMIF('Total Cost by Fee - Ex E'!$A$5:$A$254,'COS - Ex B'!A58,'Total Cost by Fee - Ex E'!$B$5:$B$254)</f>
        <v>2017.64422875</v>
      </c>
      <c r="H58" s="59"/>
      <c r="I58" s="25"/>
      <c r="J58" s="25">
        <v>1500</v>
      </c>
      <c r="K58" s="26" t="s">
        <v>173</v>
      </c>
      <c r="L58" s="57" t="s">
        <v>165</v>
      </c>
    </row>
    <row r="59" spans="1:12" ht="12.75">
      <c r="A59" s="15"/>
      <c r="B59" s="48"/>
      <c r="C59" s="59"/>
      <c r="D59" s="25"/>
      <c r="E59" s="62"/>
      <c r="F59" s="57"/>
      <c r="G59" s="133">
        <f>SUMIF('Total Cost by Fee - Ex E'!$A$5:$A$254,'COS - Ex B'!A59,'Total Cost by Fee - Ex E'!$B$5:$B$254)</f>
        <v>0</v>
      </c>
      <c r="H59" s="59"/>
      <c r="I59" s="25"/>
      <c r="J59" s="25"/>
      <c r="K59" s="62"/>
      <c r="L59" s="57"/>
    </row>
    <row r="60" spans="1:12" ht="12.75">
      <c r="A60" s="15" t="s">
        <v>203</v>
      </c>
      <c r="B60" s="48">
        <v>1686</v>
      </c>
      <c r="C60" s="59">
        <v>109</v>
      </c>
      <c r="D60" s="25"/>
      <c r="E60" s="62"/>
      <c r="F60" s="57" t="s">
        <v>170</v>
      </c>
      <c r="G60" s="133">
        <f>SUMIF('Total Cost by Fee - Ex E'!$A$5:$A$254,'COS - Ex B'!A60,'Total Cost by Fee - Ex E'!$B$5:$B$254)</f>
        <v>2017.64422875</v>
      </c>
      <c r="H60" s="59">
        <v>109</v>
      </c>
      <c r="I60" s="25"/>
      <c r="J60" s="25"/>
      <c r="K60" s="62"/>
      <c r="L60" s="57" t="s">
        <v>170</v>
      </c>
    </row>
    <row r="61" spans="1:12" ht="12.75">
      <c r="A61" s="15"/>
      <c r="B61" s="48"/>
      <c r="C61" s="59"/>
      <c r="D61" s="25"/>
      <c r="E61" s="62"/>
      <c r="F61" s="57"/>
      <c r="G61" s="133"/>
      <c r="H61" s="59"/>
      <c r="I61" s="25"/>
      <c r="J61" s="25"/>
      <c r="K61" s="62"/>
      <c r="L61" s="57"/>
    </row>
    <row r="62" spans="1:12" ht="12.75">
      <c r="A62" s="10" t="s">
        <v>11</v>
      </c>
      <c r="B62" s="48"/>
      <c r="C62" s="59"/>
      <c r="D62" s="25"/>
      <c r="E62" s="62"/>
      <c r="F62" s="57"/>
      <c r="G62" s="133"/>
      <c r="H62" s="59"/>
      <c r="I62" s="25"/>
      <c r="J62" s="25"/>
      <c r="K62" s="62"/>
      <c r="L62" s="57"/>
    </row>
    <row r="63" spans="1:12" ht="12.75">
      <c r="A63" s="15" t="s">
        <v>12</v>
      </c>
      <c r="B63" s="48">
        <v>149</v>
      </c>
      <c r="C63" s="59">
        <f>B63</f>
        <v>149</v>
      </c>
      <c r="D63" s="25"/>
      <c r="E63" s="26"/>
      <c r="F63" s="57" t="s">
        <v>165</v>
      </c>
      <c r="G63" s="133">
        <f>SUMIF('Total Cost by Fee - Ex E'!$A$5:$A$254,'COS - Ex B'!A63,'Total Cost by Fee - Ex E'!$B$5:$B$254)</f>
        <v>174.84962624999997</v>
      </c>
      <c r="H63" s="59">
        <v>162</v>
      </c>
      <c r="I63" s="25"/>
      <c r="J63" s="25"/>
      <c r="K63" s="26"/>
      <c r="L63" s="57" t="s">
        <v>165</v>
      </c>
    </row>
    <row r="64" spans="1:12" ht="12.75">
      <c r="A64" s="15" t="s">
        <v>13</v>
      </c>
      <c r="B64" s="48">
        <v>790</v>
      </c>
      <c r="C64" s="59">
        <f>B64</f>
        <v>790</v>
      </c>
      <c r="D64" s="25"/>
      <c r="E64" s="26"/>
      <c r="F64" s="57" t="s">
        <v>165</v>
      </c>
      <c r="G64" s="133">
        <f>SUMIF('Total Cost by Fee - Ex E'!$A$5:$A$254,'COS - Ex B'!A64,'Total Cost by Fee - Ex E'!$B$5:$B$254)</f>
        <v>934.2481312499999</v>
      </c>
      <c r="H64" s="59"/>
      <c r="I64" s="25"/>
      <c r="J64" s="25">
        <v>1000</v>
      </c>
      <c r="K64" s="26" t="s">
        <v>173</v>
      </c>
      <c r="L64" s="57" t="s">
        <v>165</v>
      </c>
    </row>
    <row r="65" spans="1:12" ht="12.75">
      <c r="A65" s="15"/>
      <c r="B65" s="48"/>
      <c r="C65" s="59"/>
      <c r="D65" s="25"/>
      <c r="E65" s="62"/>
      <c r="F65" s="57"/>
      <c r="G65" s="133"/>
      <c r="H65" s="59"/>
      <c r="I65" s="25"/>
      <c r="J65" s="25"/>
      <c r="K65" s="62"/>
      <c r="L65" s="57"/>
    </row>
    <row r="66" spans="1:12" ht="12.75">
      <c r="A66" s="10" t="s">
        <v>20</v>
      </c>
      <c r="B66" s="48"/>
      <c r="C66" s="59"/>
      <c r="D66" s="25"/>
      <c r="E66" s="62"/>
      <c r="F66" s="57"/>
      <c r="G66" s="133"/>
      <c r="H66" s="59"/>
      <c r="I66" s="25"/>
      <c r="J66" s="25"/>
      <c r="K66" s="62"/>
      <c r="L66" s="57"/>
    </row>
    <row r="67" spans="1:12" ht="25.5">
      <c r="A67" s="27" t="s">
        <v>268</v>
      </c>
      <c r="B67" s="48">
        <v>473</v>
      </c>
      <c r="C67" s="59"/>
      <c r="D67" s="25">
        <v>450</v>
      </c>
      <c r="E67" s="62" t="s">
        <v>226</v>
      </c>
      <c r="F67" s="57" t="s">
        <v>165</v>
      </c>
      <c r="G67" s="133">
        <f>SUMIF('Total Cost by Fee - Ex E'!$A$5:$A$254,'COS - Ex B'!A67,'Total Cost by Fee - Ex E'!$B$5:$B$254)</f>
        <v>586.32533625</v>
      </c>
      <c r="H67" s="59"/>
      <c r="I67" s="25"/>
      <c r="J67" s="25">
        <v>450</v>
      </c>
      <c r="K67" s="62" t="s">
        <v>226</v>
      </c>
      <c r="L67" s="57" t="s">
        <v>165</v>
      </c>
    </row>
    <row r="68" spans="1:12" ht="25.5">
      <c r="A68" s="27" t="s">
        <v>279</v>
      </c>
      <c r="B68" s="49">
        <v>994</v>
      </c>
      <c r="C68" s="59">
        <v>143</v>
      </c>
      <c r="D68" s="25"/>
      <c r="E68" s="62" t="s">
        <v>146</v>
      </c>
      <c r="F68" s="57" t="s">
        <v>170</v>
      </c>
      <c r="G68" s="133">
        <f>SUMIF('Total Cost by Fee - Ex E'!$A$5:$A$254,'COS - Ex B'!A68,'Total Cost by Fee - Ex E'!$B$5:$B$254)</f>
        <v>1198.2990281249997</v>
      </c>
      <c r="H68" s="59">
        <v>140</v>
      </c>
      <c r="I68" s="25"/>
      <c r="J68" s="25"/>
      <c r="K68" s="62" t="s">
        <v>146</v>
      </c>
      <c r="L68" s="57" t="s">
        <v>170</v>
      </c>
    </row>
    <row r="69" spans="1:12" ht="25.5">
      <c r="A69" s="15" t="s">
        <v>263</v>
      </c>
      <c r="B69" s="49"/>
      <c r="C69" s="60" t="s">
        <v>265</v>
      </c>
      <c r="D69" s="25"/>
      <c r="E69" s="62"/>
      <c r="F69" s="62" t="s">
        <v>264</v>
      </c>
      <c r="G69" s="164">
        <f>SUMIF('Total Cost by Fee - Ex E'!$A$5:$A$254,'COS - Ex B'!A69,'Total Cost by Fee - Ex E'!$B$5:$B$254)</f>
        <v>510.569340625</v>
      </c>
      <c r="H69" s="60" t="s">
        <v>265</v>
      </c>
      <c r="I69" s="60"/>
      <c r="J69" s="25"/>
      <c r="K69" s="62"/>
      <c r="L69" s="62" t="s">
        <v>264</v>
      </c>
    </row>
    <row r="70" spans="1:12" ht="12.75">
      <c r="A70" s="15"/>
      <c r="B70" s="48"/>
      <c r="C70" s="59"/>
      <c r="D70" s="25"/>
      <c r="E70" s="62"/>
      <c r="F70" s="57"/>
      <c r="G70" s="133"/>
      <c r="H70" s="59"/>
      <c r="I70" s="25"/>
      <c r="J70" s="25"/>
      <c r="K70" s="62"/>
      <c r="L70" s="57"/>
    </row>
    <row r="71" spans="1:12" ht="12.75">
      <c r="A71" s="10" t="s">
        <v>25</v>
      </c>
      <c r="B71" s="48"/>
      <c r="C71" s="59"/>
      <c r="D71" s="25"/>
      <c r="E71" s="62"/>
      <c r="F71" s="57"/>
      <c r="G71" s="133"/>
      <c r="H71" s="59"/>
      <c r="I71" s="25"/>
      <c r="J71" s="25"/>
      <c r="K71" s="62"/>
      <c r="L71" s="57"/>
    </row>
    <row r="72" spans="1:12" ht="12.75">
      <c r="A72" s="15" t="s">
        <v>337</v>
      </c>
      <c r="B72" s="48">
        <v>74</v>
      </c>
      <c r="C72" s="59">
        <v>50</v>
      </c>
      <c r="D72" s="25"/>
      <c r="E72" s="62"/>
      <c r="F72" s="57" t="s">
        <v>339</v>
      </c>
      <c r="G72" s="133">
        <f>SUMIF('Total Cost by Fee - Ex E'!$A$5:$A$254,'COS - Ex B'!A72,'Total Cost by Fee - Ex E'!$B$5:$B$254)</f>
        <v>87.42481312499999</v>
      </c>
      <c r="H72" s="59">
        <v>50</v>
      </c>
      <c r="I72" s="25"/>
      <c r="J72" s="25"/>
      <c r="K72" s="62"/>
      <c r="L72" s="57" t="s">
        <v>339</v>
      </c>
    </row>
    <row r="73" spans="1:12" ht="12.75">
      <c r="A73" s="15" t="s">
        <v>259</v>
      </c>
      <c r="B73" s="48">
        <v>744</v>
      </c>
      <c r="C73" s="59"/>
      <c r="D73" s="25">
        <v>700</v>
      </c>
      <c r="E73" s="26" t="s">
        <v>173</v>
      </c>
      <c r="F73" s="57" t="s">
        <v>165</v>
      </c>
      <c r="G73" s="133">
        <f>SUMIF('Total Cost by Fee - Ex E'!$A$5:$A$254,'COS - Ex B'!A73,'Total Cost by Fee - Ex E'!$B$5:$B$254)</f>
        <v>874.2481312499999</v>
      </c>
      <c r="H73" s="59"/>
      <c r="I73" s="25"/>
      <c r="J73" s="25">
        <v>700</v>
      </c>
      <c r="K73" s="26" t="s">
        <v>173</v>
      </c>
      <c r="L73" s="57" t="s">
        <v>165</v>
      </c>
    </row>
    <row r="74" spans="1:12" ht="12.75">
      <c r="A74" s="15" t="s">
        <v>26</v>
      </c>
      <c r="B74" s="48" t="s">
        <v>142</v>
      </c>
      <c r="C74" s="59"/>
      <c r="D74" s="25" t="s">
        <v>231</v>
      </c>
      <c r="E74" s="26" t="s">
        <v>173</v>
      </c>
      <c r="F74" s="57" t="s">
        <v>141</v>
      </c>
      <c r="G74" s="133">
        <f>SUMIF('Total Cost by Fee - Ex E'!$A$5:$A$254,'COS - Ex B'!A74,'Total Cost by Fee - Ex E'!$B$5:$B$254)</f>
        <v>0</v>
      </c>
      <c r="H74" s="59"/>
      <c r="I74" s="25"/>
      <c r="J74" s="25" t="s">
        <v>231</v>
      </c>
      <c r="K74" s="26" t="s">
        <v>173</v>
      </c>
      <c r="L74" s="57" t="s">
        <v>141</v>
      </c>
    </row>
    <row r="75" spans="1:12" ht="12.75">
      <c r="A75" s="15" t="s">
        <v>27</v>
      </c>
      <c r="B75" s="48">
        <v>198</v>
      </c>
      <c r="C75" s="59">
        <f>B75</f>
        <v>198</v>
      </c>
      <c r="D75" s="25"/>
      <c r="E75" s="62"/>
      <c r="F75" s="57" t="s">
        <v>165</v>
      </c>
      <c r="G75" s="133">
        <f>SUMIF('Total Cost by Fee - Ex E'!$A$5:$A$254,'COS - Ex B'!A75,'Total Cost by Fee - Ex E'!$B$5:$B$254)</f>
        <v>229.95461124999997</v>
      </c>
      <c r="H75" s="59">
        <v>219</v>
      </c>
      <c r="I75" s="25"/>
      <c r="J75" s="25"/>
      <c r="K75" s="62"/>
      <c r="L75" s="57" t="s">
        <v>165</v>
      </c>
    </row>
    <row r="76" spans="1:12" ht="12.75">
      <c r="A76" s="15" t="s">
        <v>29</v>
      </c>
      <c r="B76" s="48">
        <v>149</v>
      </c>
      <c r="C76" s="59">
        <v>109</v>
      </c>
      <c r="D76" s="25"/>
      <c r="E76" s="62"/>
      <c r="F76" s="57" t="s">
        <v>170</v>
      </c>
      <c r="G76" s="133">
        <f>SUMIF('Total Cost by Fee - Ex E'!$A$5:$A$254,'COS - Ex B'!A76,'Total Cost by Fee - Ex E'!$B$5:$B$254)</f>
        <v>174.84962624999997</v>
      </c>
      <c r="H76" s="59">
        <v>109</v>
      </c>
      <c r="I76" s="25"/>
      <c r="J76" s="25"/>
      <c r="K76" s="62"/>
      <c r="L76" s="57" t="s">
        <v>170</v>
      </c>
    </row>
    <row r="77" spans="1:12" ht="12.75">
      <c r="A77" s="15" t="s">
        <v>246</v>
      </c>
      <c r="B77" s="48">
        <v>223</v>
      </c>
      <c r="C77" s="59">
        <f>B77</f>
        <v>223</v>
      </c>
      <c r="D77" s="25"/>
      <c r="E77" s="62"/>
      <c r="F77" s="57" t="s">
        <v>165</v>
      </c>
      <c r="G77" s="133">
        <f>SUMIF('Total Cost by Fee - Ex E'!$A$5:$A$254,'COS - Ex B'!A77,'Total Cost by Fee - Ex E'!$B$5:$B$254)</f>
        <v>262.27443937499993</v>
      </c>
      <c r="H77" s="59">
        <v>244</v>
      </c>
      <c r="I77" s="25"/>
      <c r="J77" s="25"/>
      <c r="K77" s="62"/>
      <c r="L77" s="57" t="s">
        <v>165</v>
      </c>
    </row>
    <row r="78" spans="1:12" ht="12.75">
      <c r="A78" s="15" t="s">
        <v>219</v>
      </c>
      <c r="B78" s="48">
        <v>117</v>
      </c>
      <c r="C78" s="59">
        <f>B78</f>
        <v>117</v>
      </c>
      <c r="D78" s="25"/>
      <c r="E78" s="62"/>
      <c r="F78" s="57" t="s">
        <v>165</v>
      </c>
      <c r="G78" s="133">
        <f>SUMIF('Total Cost by Fee - Ex E'!$A$5:$A$254,'COS - Ex B'!A78,'Total Cost by Fee - Ex E'!$B$5:$B$254)</f>
        <v>143.25369375</v>
      </c>
      <c r="H78" s="59">
        <v>129</v>
      </c>
      <c r="I78" s="25"/>
      <c r="J78" s="25"/>
      <c r="K78" s="62"/>
      <c r="L78" s="57" t="s">
        <v>165</v>
      </c>
    </row>
    <row r="79" spans="1:12" ht="12.75">
      <c r="A79" s="10" t="s">
        <v>207</v>
      </c>
      <c r="B79" s="48"/>
      <c r="C79" s="59"/>
      <c r="D79" s="25"/>
      <c r="E79" s="62"/>
      <c r="F79" s="57" t="s">
        <v>165</v>
      </c>
      <c r="G79" s="133"/>
      <c r="H79" s="59"/>
      <c r="I79" s="25"/>
      <c r="J79" s="25"/>
      <c r="K79" s="62"/>
      <c r="L79" s="57" t="s">
        <v>165</v>
      </c>
    </row>
    <row r="80" spans="1:12" ht="12.75">
      <c r="A80" s="15" t="s">
        <v>205</v>
      </c>
      <c r="B80" s="48">
        <v>3354</v>
      </c>
      <c r="C80" s="59">
        <v>500</v>
      </c>
      <c r="D80" s="25"/>
      <c r="E80" s="62"/>
      <c r="F80" s="57" t="s">
        <v>165</v>
      </c>
      <c r="G80" s="133">
        <f>SUMIF('Total Cost by Fee - Ex E'!$A$5:$A$254,'COS - Ex B'!A80,'Total Cost by Fee - Ex E'!$B$5:$B$254)</f>
        <v>4012.1130525</v>
      </c>
      <c r="H80" s="59">
        <v>500</v>
      </c>
      <c r="I80" s="25"/>
      <c r="J80" s="25"/>
      <c r="K80" s="62"/>
      <c r="L80" s="57" t="s">
        <v>165</v>
      </c>
    </row>
    <row r="81" spans="1:12" ht="12.75">
      <c r="A81" s="15" t="s">
        <v>206</v>
      </c>
      <c r="B81" s="48" t="s">
        <v>142</v>
      </c>
      <c r="C81" s="59"/>
      <c r="D81" s="25">
        <v>3000</v>
      </c>
      <c r="E81" s="26" t="s">
        <v>173</v>
      </c>
      <c r="F81" s="57" t="s">
        <v>229</v>
      </c>
      <c r="G81" s="133">
        <f>SUMIF('Total Cost by Fee - Ex E'!$A$5:$A$254,'COS - Ex B'!A81,'Total Cost by Fee - Ex E'!$B$5:$B$254)</f>
        <v>0</v>
      </c>
      <c r="H81" s="59"/>
      <c r="I81" s="25"/>
      <c r="J81" s="25">
        <v>3000</v>
      </c>
      <c r="K81" s="26" t="s">
        <v>173</v>
      </c>
      <c r="L81" s="57" t="s">
        <v>229</v>
      </c>
    </row>
    <row r="82" spans="1:12" ht="12.75">
      <c r="A82" s="15" t="s">
        <v>235</v>
      </c>
      <c r="B82" s="48">
        <v>37</v>
      </c>
      <c r="C82" s="64">
        <f>B82</f>
        <v>37</v>
      </c>
      <c r="D82" s="25"/>
      <c r="E82" s="62"/>
      <c r="F82" s="57" t="s">
        <v>229</v>
      </c>
      <c r="G82" s="133">
        <f>SUMIF('Total Cost by Fee - Ex E'!$A$5:$A$254,'COS - Ex B'!A82,'Total Cost by Fee - Ex E'!$B$5:$B$254)</f>
        <v>43.71240656249999</v>
      </c>
      <c r="H82" s="64">
        <v>41</v>
      </c>
      <c r="I82" s="80"/>
      <c r="J82" s="25"/>
      <c r="K82" s="62"/>
      <c r="L82" s="57" t="s">
        <v>229</v>
      </c>
    </row>
    <row r="83" spans="1:12" ht="12.75">
      <c r="A83" s="15" t="s">
        <v>253</v>
      </c>
      <c r="B83" s="48">
        <v>1442</v>
      </c>
      <c r="C83" s="59"/>
      <c r="D83" s="60">
        <v>1400</v>
      </c>
      <c r="E83" s="26" t="s">
        <v>173</v>
      </c>
      <c r="F83" s="57" t="s">
        <v>165</v>
      </c>
      <c r="G83" s="133">
        <f>SUMIF('Total Cost by Fee - Ex E'!$A$5:$A$254,'COS - Ex B'!A83,'Total Cost by Fee - Ex E'!$B$5:$B$254)</f>
        <v>1769.0977574999997</v>
      </c>
      <c r="H83" s="59"/>
      <c r="I83" s="25"/>
      <c r="J83" s="60">
        <v>1400</v>
      </c>
      <c r="K83" s="26" t="s">
        <v>173</v>
      </c>
      <c r="L83" s="57" t="s">
        <v>165</v>
      </c>
    </row>
    <row r="84" spans="1:13" ht="12.75">
      <c r="A84" s="154" t="s">
        <v>19</v>
      </c>
      <c r="B84" s="155" t="s">
        <v>142</v>
      </c>
      <c r="C84" s="156"/>
      <c r="D84" s="157"/>
      <c r="E84" s="158" t="s">
        <v>173</v>
      </c>
      <c r="F84" s="159" t="s">
        <v>141</v>
      </c>
      <c r="G84" s="160">
        <f>SUMIF('Total Cost by Fee - Ex E'!$A$5:$A$254,'COS - Ex B'!A84,'Total Cost by Fee - Ex E'!$B$5:$B$254)</f>
        <v>0</v>
      </c>
      <c r="H84" s="156"/>
      <c r="I84" s="161"/>
      <c r="J84" s="157"/>
      <c r="K84" s="158" t="s">
        <v>173</v>
      </c>
      <c r="L84" s="159" t="s">
        <v>141</v>
      </c>
      <c r="M84" s="13" t="s">
        <v>425</v>
      </c>
    </row>
    <row r="85" spans="1:12" ht="12.75">
      <c r="A85" s="15"/>
      <c r="B85" s="48"/>
      <c r="C85" s="64"/>
      <c r="D85" s="60"/>
      <c r="E85" s="26"/>
      <c r="F85" s="57"/>
      <c r="G85" s="133"/>
      <c r="H85" s="64"/>
      <c r="I85" s="80"/>
      <c r="J85" s="60"/>
      <c r="K85" s="26"/>
      <c r="L85" s="57"/>
    </row>
    <row r="86" spans="1:12" ht="25.5" customHeight="1">
      <c r="A86" s="11" t="s">
        <v>114</v>
      </c>
      <c r="B86" s="48"/>
      <c r="C86" s="59"/>
      <c r="D86" s="25"/>
      <c r="E86" s="62"/>
      <c r="F86" s="57"/>
      <c r="G86" s="133"/>
      <c r="H86" s="59"/>
      <c r="I86" s="25"/>
      <c r="J86" s="25"/>
      <c r="K86" s="62"/>
      <c r="L86" s="57"/>
    </row>
    <row r="87" spans="1:12" ht="12.75">
      <c r="A87" s="10" t="s">
        <v>54</v>
      </c>
      <c r="B87" s="48"/>
      <c r="C87" s="59"/>
      <c r="D87" s="25"/>
      <c r="E87" s="62"/>
      <c r="F87" s="57"/>
      <c r="G87" s="133"/>
      <c r="H87" s="59"/>
      <c r="I87" s="25"/>
      <c r="J87" s="25"/>
      <c r="K87" s="62"/>
      <c r="L87" s="57"/>
    </row>
    <row r="88" spans="1:12" ht="25.5">
      <c r="A88" s="87" t="s">
        <v>359</v>
      </c>
      <c r="B88" s="48"/>
      <c r="C88" s="59"/>
      <c r="D88" s="25"/>
      <c r="E88" s="62"/>
      <c r="F88" s="57"/>
      <c r="G88" s="133"/>
      <c r="H88" s="59"/>
      <c r="I88" s="25"/>
      <c r="J88" s="25"/>
      <c r="K88" s="62" t="s">
        <v>428</v>
      </c>
      <c r="L88" s="57"/>
    </row>
    <row r="89" spans="1:12" ht="12.75">
      <c r="A89" s="15" t="s">
        <v>354</v>
      </c>
      <c r="B89" s="48">
        <v>366</v>
      </c>
      <c r="C89" s="59">
        <f>+B89</f>
        <v>366</v>
      </c>
      <c r="D89" s="25"/>
      <c r="E89" s="62"/>
      <c r="F89" s="57"/>
      <c r="G89" s="133">
        <f>SUMIF('Total Cost by Fee - Ex E'!$A$5:$A$254,'COS - Ex B'!A89,'Total Cost by Fee - Ex E'!$B$5:$B$254)</f>
        <v>0</v>
      </c>
      <c r="H89" s="59">
        <v>387</v>
      </c>
      <c r="I89" s="25"/>
      <c r="J89" s="25"/>
      <c r="K89" s="62"/>
      <c r="L89" s="57" t="s">
        <v>229</v>
      </c>
    </row>
    <row r="90" spans="1:12" ht="18">
      <c r="A90" s="15" t="s">
        <v>341</v>
      </c>
      <c r="B90" s="48">
        <v>441</v>
      </c>
      <c r="C90" s="59">
        <f>+B90</f>
        <v>441</v>
      </c>
      <c r="D90" s="25"/>
      <c r="E90" s="62"/>
      <c r="F90" s="57"/>
      <c r="G90" s="133">
        <f>SUMIF('Total Cost by Fee - Ex E'!$A$5:$A$254,'COS - Ex B'!A90,'Total Cost by Fee - Ex E'!$B$5:$B$254)</f>
        <v>374.4638625</v>
      </c>
      <c r="H90" s="146">
        <v>467</v>
      </c>
      <c r="I90" s="147">
        <v>374</v>
      </c>
      <c r="J90" s="25"/>
      <c r="K90" s="62"/>
      <c r="L90" s="57" t="s">
        <v>229</v>
      </c>
    </row>
    <row r="91" spans="1:12" ht="12.75">
      <c r="A91" s="15" t="s">
        <v>344</v>
      </c>
      <c r="B91" s="48">
        <v>149</v>
      </c>
      <c r="C91" s="59">
        <f>+B91</f>
        <v>149</v>
      </c>
      <c r="D91" s="25"/>
      <c r="E91" s="62"/>
      <c r="F91" s="57"/>
      <c r="G91" s="133">
        <f>SUMIF('Total Cost by Fee - Ex E'!$A$5:$A$254,'COS - Ex B'!A91,'Total Cost by Fee - Ex E'!$B$5:$B$254)</f>
        <v>219.49870312500002</v>
      </c>
      <c r="H91" s="59">
        <v>160</v>
      </c>
      <c r="I91" s="25"/>
      <c r="J91" s="25"/>
      <c r="K91" s="62"/>
      <c r="L91" s="57" t="s">
        <v>229</v>
      </c>
    </row>
    <row r="92" spans="1:12" ht="12.75">
      <c r="A92" s="15" t="s">
        <v>343</v>
      </c>
      <c r="B92" s="48">
        <v>101</v>
      </c>
      <c r="C92" s="59">
        <f>+B92</f>
        <v>101</v>
      </c>
      <c r="D92" s="25"/>
      <c r="E92" s="62"/>
      <c r="F92" s="57"/>
      <c r="G92" s="133">
        <f>SUMIF('Total Cost by Fee - Ex E'!$A$5:$A$254,'COS - Ex B'!A92,'Total Cost by Fee - Ex E'!$B$5:$B$254)</f>
        <v>219.49870312500002</v>
      </c>
      <c r="H92" s="59">
        <v>105</v>
      </c>
      <c r="I92" s="25"/>
      <c r="J92" s="25"/>
      <c r="K92" s="62"/>
      <c r="L92" s="57" t="s">
        <v>229</v>
      </c>
    </row>
    <row r="93" spans="1:12" ht="12.75">
      <c r="A93" s="15" t="s">
        <v>427</v>
      </c>
      <c r="B93" s="48"/>
      <c r="C93" s="59"/>
      <c r="D93" s="25"/>
      <c r="E93" s="62"/>
      <c r="F93" s="57"/>
      <c r="G93" s="133"/>
      <c r="H93" s="59">
        <v>227</v>
      </c>
      <c r="I93" s="25"/>
      <c r="J93" s="25"/>
      <c r="K93" s="62"/>
      <c r="L93" s="57"/>
    </row>
    <row r="94" spans="1:12" ht="12.75">
      <c r="A94" s="15"/>
      <c r="B94" s="48"/>
      <c r="C94" s="59"/>
      <c r="D94" s="25"/>
      <c r="E94" s="62"/>
      <c r="F94" s="57"/>
      <c r="G94" s="133"/>
      <c r="H94" s="59"/>
      <c r="I94" s="25"/>
      <c r="J94" s="25"/>
      <c r="K94" s="62"/>
      <c r="L94" s="57"/>
    </row>
    <row r="95" spans="1:12" ht="12.75">
      <c r="A95" s="87" t="s">
        <v>360</v>
      </c>
      <c r="B95" s="48"/>
      <c r="C95" s="59"/>
      <c r="D95" s="25"/>
      <c r="E95" s="62"/>
      <c r="F95" s="57"/>
      <c r="G95" s="133"/>
      <c r="H95" s="59"/>
      <c r="I95" s="25"/>
      <c r="J95" s="25"/>
      <c r="K95" s="62"/>
      <c r="L95" s="57"/>
    </row>
    <row r="96" spans="1:12" ht="12.75">
      <c r="A96" s="15" t="s">
        <v>352</v>
      </c>
      <c r="B96" s="48">
        <v>1330</v>
      </c>
      <c r="C96" s="59">
        <f>+B96</f>
        <v>1330</v>
      </c>
      <c r="D96" s="25"/>
      <c r="E96" s="62"/>
      <c r="F96" s="57"/>
      <c r="G96" s="133">
        <f>SUMIF('Total Cost by Fee - Ex E'!$A$5:$A$254,'COS - Ex B'!A96,'Total Cost by Fee - Ex E'!$B$5:$B$254)</f>
        <v>1479.7626796875002</v>
      </c>
      <c r="H96" s="59">
        <v>1391</v>
      </c>
      <c r="I96" s="25"/>
      <c r="J96" s="25"/>
      <c r="K96" s="62"/>
      <c r="L96" s="57" t="s">
        <v>229</v>
      </c>
    </row>
    <row r="97" spans="1:12" ht="12.75">
      <c r="A97" s="15" t="s">
        <v>353</v>
      </c>
      <c r="B97" s="48"/>
      <c r="C97" s="59" t="s">
        <v>362</v>
      </c>
      <c r="D97" s="25"/>
      <c r="E97" s="62"/>
      <c r="F97" s="57"/>
      <c r="G97" s="133">
        <f>SUMIF('Total Cost by Fee - Ex E'!$A$5:$A$254,'COS - Ex B'!A97,'Total Cost by Fee - Ex E'!$B$5:$B$254)</f>
        <v>0</v>
      </c>
      <c r="H97" s="59"/>
      <c r="I97" s="25"/>
      <c r="J97" s="25" t="s">
        <v>426</v>
      </c>
      <c r="K97" s="62" t="s">
        <v>173</v>
      </c>
      <c r="L97" s="57" t="s">
        <v>229</v>
      </c>
    </row>
    <row r="98" spans="1:12" ht="12.75">
      <c r="A98" s="15" t="s">
        <v>429</v>
      </c>
      <c r="B98" s="48"/>
      <c r="C98" s="59"/>
      <c r="D98" s="25"/>
      <c r="E98" s="62"/>
      <c r="F98" s="57"/>
      <c r="G98" s="133"/>
      <c r="H98" s="59"/>
      <c r="I98" s="25"/>
      <c r="J98" s="25"/>
      <c r="K98" s="62" t="s">
        <v>173</v>
      </c>
      <c r="L98" s="57"/>
    </row>
    <row r="99" spans="1:12" ht="12.75">
      <c r="A99" s="15"/>
      <c r="B99" s="48"/>
      <c r="C99" s="59"/>
      <c r="D99" s="25"/>
      <c r="E99" s="62"/>
      <c r="F99" s="57"/>
      <c r="G99" s="133"/>
      <c r="H99" s="59"/>
      <c r="I99" s="25"/>
      <c r="J99" s="25"/>
      <c r="K99" s="62"/>
      <c r="L99" s="57"/>
    </row>
    <row r="100" spans="1:12" ht="12.75">
      <c r="A100" s="10" t="s">
        <v>55</v>
      </c>
      <c r="B100" s="48"/>
      <c r="C100" s="59"/>
      <c r="D100" s="25"/>
      <c r="E100" s="62"/>
      <c r="F100" s="57"/>
      <c r="G100" s="133">
        <f>SUMIF('Total Cost by Fee - Ex E'!$A$5:$A$254,'COS - Ex B'!A100,'Total Cost by Fee - Ex E'!$B$5:$B$254)</f>
        <v>0</v>
      </c>
      <c r="H100" s="59"/>
      <c r="I100" s="25"/>
      <c r="J100" s="25"/>
      <c r="K100" s="62"/>
      <c r="L100" s="57"/>
    </row>
    <row r="101" spans="1:12" ht="12.75">
      <c r="A101" s="15" t="s">
        <v>51</v>
      </c>
      <c r="B101" s="48">
        <v>367</v>
      </c>
      <c r="C101" s="59">
        <f>B101</f>
        <v>367</v>
      </c>
      <c r="D101" s="25"/>
      <c r="E101" s="62"/>
      <c r="F101" s="57" t="s">
        <v>165</v>
      </c>
      <c r="G101" s="165">
        <f>SUMIF('Total Cost by Fee - Ex E'!$A$5:$A$254,'COS - Ex B'!A101,'Total Cost by Fee - Ex E'!$B$5:$B$254)</f>
        <v>902.8333031250002</v>
      </c>
      <c r="H101" s="137">
        <v>387</v>
      </c>
      <c r="I101" s="25"/>
      <c r="J101" s="25"/>
      <c r="K101" s="62"/>
      <c r="L101" s="57" t="s">
        <v>165</v>
      </c>
    </row>
    <row r="102" spans="1:12" ht="12.75">
      <c r="A102" s="15" t="s">
        <v>56</v>
      </c>
      <c r="B102" s="48">
        <v>1098</v>
      </c>
      <c r="C102" s="59"/>
      <c r="D102" s="25">
        <f>B102</f>
        <v>1098</v>
      </c>
      <c r="E102" s="62"/>
      <c r="F102" s="57" t="s">
        <v>165</v>
      </c>
      <c r="G102" s="165">
        <f>SUMIF('Total Cost by Fee - Ex E'!$A$5:$A$254,'COS - Ex B'!A102,'Total Cost by Fee - Ex E'!$B$5:$B$254)</f>
        <v>1160.326496875</v>
      </c>
      <c r="H102" s="137"/>
      <c r="I102" s="25"/>
      <c r="J102" s="25">
        <f>G102</f>
        <v>1160.326496875</v>
      </c>
      <c r="K102" s="62"/>
      <c r="L102" s="57" t="s">
        <v>165</v>
      </c>
    </row>
    <row r="103" spans="1:12" ht="12.75">
      <c r="A103" s="15" t="s">
        <v>57</v>
      </c>
      <c r="B103" s="48"/>
      <c r="C103" s="59"/>
      <c r="D103" s="25"/>
      <c r="E103" s="62"/>
      <c r="F103" s="57" t="s">
        <v>165</v>
      </c>
      <c r="G103" s="165">
        <f>SUMIF('Total Cost by Fee - Ex E'!$A$5:$A$254,'COS - Ex B'!A103,'Total Cost by Fee - Ex E'!$B$5:$B$254)</f>
        <v>475.6744281250001</v>
      </c>
      <c r="H103" s="137">
        <v>5000</v>
      </c>
      <c r="I103" s="138"/>
      <c r="J103" s="25"/>
      <c r="K103" s="62" t="s">
        <v>173</v>
      </c>
      <c r="L103" s="57" t="s">
        <v>165</v>
      </c>
    </row>
    <row r="104" spans="1:12" ht="25.5">
      <c r="A104" s="15" t="s">
        <v>106</v>
      </c>
      <c r="B104" s="48">
        <v>456</v>
      </c>
      <c r="C104" s="59">
        <f>B104</f>
        <v>456</v>
      </c>
      <c r="D104" s="25"/>
      <c r="E104" s="62" t="s">
        <v>168</v>
      </c>
      <c r="F104" s="57" t="s">
        <v>165</v>
      </c>
      <c r="G104" s="165">
        <f>SUMIF('Total Cost by Fee - Ex E'!$A$5:$A$254,'COS - Ex B'!A104,'Total Cost by Fee - Ex E'!$B$5:$B$254)</f>
        <v>581.064453125</v>
      </c>
      <c r="H104" s="137">
        <f>G104</f>
        <v>581.064453125</v>
      </c>
      <c r="I104" s="25"/>
      <c r="J104" s="25"/>
      <c r="K104" s="62" t="s">
        <v>168</v>
      </c>
      <c r="L104" s="57" t="s">
        <v>165</v>
      </c>
    </row>
    <row r="105" spans="1:12" ht="12.75">
      <c r="A105" s="15" t="s">
        <v>58</v>
      </c>
      <c r="B105" s="48">
        <v>435</v>
      </c>
      <c r="C105" s="59">
        <f>B105</f>
        <v>435</v>
      </c>
      <c r="D105" s="25"/>
      <c r="E105" s="62" t="s">
        <v>147</v>
      </c>
      <c r="F105" s="57" t="s">
        <v>165</v>
      </c>
      <c r="G105" s="133">
        <f>SUMIF('Total Cost by Fee - Ex E'!$A$5:$A$254,'COS - Ex B'!A105,'Total Cost by Fee - Ex E'!$B$5:$B$254)</f>
        <v>581.064453125</v>
      </c>
      <c r="H105" s="59">
        <v>455</v>
      </c>
      <c r="I105" s="25"/>
      <c r="J105" s="25"/>
      <c r="K105" s="62" t="s">
        <v>147</v>
      </c>
      <c r="L105" s="57" t="s">
        <v>165</v>
      </c>
    </row>
    <row r="106" spans="1:12" ht="12.75">
      <c r="A106" s="15"/>
      <c r="B106" s="48"/>
      <c r="C106" s="59"/>
      <c r="D106" s="25"/>
      <c r="E106" s="62"/>
      <c r="F106" s="57"/>
      <c r="G106" s="133"/>
      <c r="H106" s="59"/>
      <c r="I106" s="25"/>
      <c r="J106" s="25"/>
      <c r="K106" s="62"/>
      <c r="L106" s="57"/>
    </row>
    <row r="107" spans="1:12" ht="12.75">
      <c r="A107" s="10" t="s">
        <v>59</v>
      </c>
      <c r="B107" s="48"/>
      <c r="C107" s="59"/>
      <c r="D107" s="25"/>
      <c r="E107" s="62"/>
      <c r="F107" s="57"/>
      <c r="G107" s="133"/>
      <c r="H107" s="59"/>
      <c r="I107" s="25"/>
      <c r="J107" s="25"/>
      <c r="K107" s="62"/>
      <c r="L107" s="57"/>
    </row>
    <row r="108" spans="1:12" ht="12.75">
      <c r="A108" s="15" t="s">
        <v>60</v>
      </c>
      <c r="B108" s="48">
        <v>569</v>
      </c>
      <c r="C108" s="59"/>
      <c r="D108" s="25">
        <f>B108</f>
        <v>569</v>
      </c>
      <c r="E108" s="62"/>
      <c r="F108" s="57" t="s">
        <v>165</v>
      </c>
      <c r="G108" s="133">
        <f>SUMIF('Total Cost by Fee - Ex E'!$A$5:$A$254,'COS - Ex B'!A108,'Total Cost by Fee - Ex E'!$B$5:$B$254)</f>
        <v>557.5368906250001</v>
      </c>
      <c r="H108" s="59"/>
      <c r="I108" s="25"/>
      <c r="J108" s="25">
        <v>613</v>
      </c>
      <c r="K108" s="62"/>
      <c r="L108" s="57" t="s">
        <v>165</v>
      </c>
    </row>
    <row r="109" spans="1:12" ht="12.75">
      <c r="A109" s="15" t="s">
        <v>61</v>
      </c>
      <c r="B109" s="48">
        <v>227</v>
      </c>
      <c r="C109" s="59"/>
      <c r="D109" s="25">
        <f>B109</f>
        <v>227</v>
      </c>
      <c r="E109" s="62"/>
      <c r="F109" s="57" t="s">
        <v>165</v>
      </c>
      <c r="G109" s="133">
        <f>SUMIF('Total Cost by Fee - Ex E'!$A$5:$A$254,'COS - Ex B'!A109,'Total Cost by Fee - Ex E'!$B$5:$B$254)</f>
        <v>228.21735625000002</v>
      </c>
      <c r="H109" s="59"/>
      <c r="I109" s="25"/>
      <c r="J109" s="25">
        <v>230</v>
      </c>
      <c r="K109" s="62"/>
      <c r="L109" s="57" t="s">
        <v>165</v>
      </c>
    </row>
    <row r="110" spans="1:12" ht="25.5" customHeight="1">
      <c r="A110" s="15" t="s">
        <v>62</v>
      </c>
      <c r="B110" s="48" t="s">
        <v>142</v>
      </c>
      <c r="C110" s="59">
        <v>16</v>
      </c>
      <c r="D110" s="25"/>
      <c r="E110" s="26" t="s">
        <v>148</v>
      </c>
      <c r="F110" s="57" t="s">
        <v>166</v>
      </c>
      <c r="G110" s="133">
        <f>SUMIF('Total Cost by Fee - Ex E'!$A$5:$A$254,'COS - Ex B'!A110,'Total Cost by Fee - Ex E'!$B$5:$B$254)</f>
        <v>105.39002500000001</v>
      </c>
      <c r="H110" s="59">
        <v>16</v>
      </c>
      <c r="I110" s="25"/>
      <c r="J110" s="25"/>
      <c r="K110" s="26" t="s">
        <v>148</v>
      </c>
      <c r="L110" s="57" t="s">
        <v>166</v>
      </c>
    </row>
    <row r="111" spans="1:12" ht="12.75">
      <c r="A111" s="15" t="s">
        <v>296</v>
      </c>
      <c r="B111" s="48">
        <v>2928</v>
      </c>
      <c r="C111" s="59">
        <f>B111</f>
        <v>2928</v>
      </c>
      <c r="D111" s="25"/>
      <c r="E111" s="62"/>
      <c r="F111" s="57" t="s">
        <v>165</v>
      </c>
      <c r="G111" s="133">
        <f>SUMIF('Total Cost by Fee - Ex E'!$A$5:$A$254,'COS - Ex B'!A111,'Total Cost by Fee - Ex E'!$B$5:$B$254)</f>
        <v>3382.3478000000005</v>
      </c>
      <c r="H111" s="59">
        <v>3135</v>
      </c>
      <c r="I111" s="25"/>
      <c r="J111" s="25"/>
      <c r="K111" s="62"/>
      <c r="L111" s="57" t="s">
        <v>165</v>
      </c>
    </row>
    <row r="112" spans="1:12" ht="12.75">
      <c r="A112" s="15"/>
      <c r="B112" s="48"/>
      <c r="C112" s="59"/>
      <c r="D112" s="25"/>
      <c r="E112" s="62"/>
      <c r="F112" s="57"/>
      <c r="G112" s="133"/>
      <c r="H112" s="59"/>
      <c r="I112" s="25"/>
      <c r="J112" s="25"/>
      <c r="K112" s="62"/>
      <c r="L112" s="57"/>
    </row>
    <row r="113" spans="1:12" ht="12.75">
      <c r="A113" s="10" t="s">
        <v>126</v>
      </c>
      <c r="B113" s="48"/>
      <c r="C113" s="59"/>
      <c r="D113" s="25"/>
      <c r="E113" s="62"/>
      <c r="F113" s="57"/>
      <c r="G113" s="133"/>
      <c r="H113" s="59"/>
      <c r="I113" s="25"/>
      <c r="J113" s="25"/>
      <c r="K113" s="62"/>
      <c r="L113" s="57"/>
    </row>
    <row r="114" spans="1:12" ht="12.75">
      <c r="A114" s="15" t="s">
        <v>64</v>
      </c>
      <c r="B114" s="48">
        <v>744</v>
      </c>
      <c r="C114" s="59">
        <v>57</v>
      </c>
      <c r="D114" s="25"/>
      <c r="E114" s="62"/>
      <c r="F114" s="57" t="s">
        <v>170</v>
      </c>
      <c r="G114" s="133">
        <f>SUMIF('Total Cost by Fee - Ex E'!$A$5:$A$254,'COS - Ex B'!A114,'Total Cost by Fee - Ex E'!$B$5:$B$254)</f>
        <v>989.14245625</v>
      </c>
      <c r="H114" s="59">
        <v>57</v>
      </c>
      <c r="I114" s="25"/>
      <c r="J114" s="25"/>
      <c r="K114" s="62"/>
      <c r="L114" s="57" t="s">
        <v>170</v>
      </c>
    </row>
    <row r="115" spans="1:12" ht="12.75">
      <c r="A115" s="15" t="s">
        <v>65</v>
      </c>
      <c r="B115" s="48">
        <v>744</v>
      </c>
      <c r="C115" s="59">
        <f>B115</f>
        <v>744</v>
      </c>
      <c r="D115" s="25"/>
      <c r="E115" s="62"/>
      <c r="F115" s="57" t="s">
        <v>165</v>
      </c>
      <c r="G115" s="133">
        <f>SUMIF('Total Cost by Fee - Ex E'!$A$5:$A$254,'COS - Ex B'!A115,'Total Cost by Fee - Ex E'!$B$5:$B$254)</f>
        <v>989.14245625</v>
      </c>
      <c r="H115" s="59">
        <v>799</v>
      </c>
      <c r="I115" s="25"/>
      <c r="J115" s="25"/>
      <c r="K115" s="62"/>
      <c r="L115" s="57" t="s">
        <v>165</v>
      </c>
    </row>
    <row r="116" spans="1:12" ht="12.75">
      <c r="A116" s="15"/>
      <c r="B116" s="48"/>
      <c r="C116" s="59"/>
      <c r="D116" s="25"/>
      <c r="E116" s="62"/>
      <c r="F116" s="57"/>
      <c r="G116" s="133"/>
      <c r="H116" s="59"/>
      <c r="I116" s="25"/>
      <c r="J116" s="25"/>
      <c r="K116" s="62"/>
      <c r="L116" s="57"/>
    </row>
    <row r="117" spans="1:12" ht="12.75">
      <c r="A117" s="10" t="s">
        <v>66</v>
      </c>
      <c r="B117" s="48"/>
      <c r="C117" s="59"/>
      <c r="D117" s="25"/>
      <c r="E117" s="62"/>
      <c r="F117" s="57"/>
      <c r="G117" s="133"/>
      <c r="H117" s="59"/>
      <c r="I117" s="25"/>
      <c r="J117" s="25"/>
      <c r="K117" s="62"/>
      <c r="L117" s="57"/>
    </row>
    <row r="118" spans="1:12" ht="12.75">
      <c r="A118" s="15" t="s">
        <v>67</v>
      </c>
      <c r="B118" s="48">
        <v>503</v>
      </c>
      <c r="C118" s="59">
        <f>B118</f>
        <v>503</v>
      </c>
      <c r="D118" s="25"/>
      <c r="E118" s="62"/>
      <c r="F118" s="57" t="s">
        <v>165</v>
      </c>
      <c r="G118" s="133">
        <f>SUMIF('Total Cost by Fee - Ex E'!$A$5:$A$254,'COS - Ex B'!A118,'Total Cost by Fee - Ex E'!$B$5:$B$254)</f>
        <v>579.4208875</v>
      </c>
      <c r="H118" s="59">
        <v>532</v>
      </c>
      <c r="I118" s="25"/>
      <c r="J118" s="25"/>
      <c r="K118" s="62"/>
      <c r="L118" s="57" t="s">
        <v>165</v>
      </c>
    </row>
    <row r="119" spans="1:12" ht="12.75">
      <c r="A119" s="15" t="s">
        <v>68</v>
      </c>
      <c r="B119" s="48">
        <v>617</v>
      </c>
      <c r="C119" s="59">
        <f>B119</f>
        <v>617</v>
      </c>
      <c r="D119" s="25"/>
      <c r="E119" s="62"/>
      <c r="F119" s="57" t="s">
        <v>165</v>
      </c>
      <c r="G119" s="133">
        <f>SUMIF('Total Cost by Fee - Ex E'!$A$5:$A$254,'COS - Ex B'!A119,'Total Cost by Fee - Ex E'!$B$5:$B$254)</f>
        <v>693.529565625</v>
      </c>
      <c r="H119" s="59">
        <v>647</v>
      </c>
      <c r="I119" s="25"/>
      <c r="J119" s="25"/>
      <c r="K119" s="62"/>
      <c r="L119" s="57" t="s">
        <v>165</v>
      </c>
    </row>
    <row r="120" spans="1:12" ht="12.75">
      <c r="A120" s="15" t="s">
        <v>69</v>
      </c>
      <c r="B120" s="48">
        <v>730</v>
      </c>
      <c r="C120" s="59">
        <f>B120</f>
        <v>730</v>
      </c>
      <c r="D120" s="25"/>
      <c r="E120" s="62"/>
      <c r="F120" s="57" t="s">
        <v>165</v>
      </c>
      <c r="G120" s="133">
        <f>SUMIF('Total Cost by Fee - Ex E'!$A$5:$A$254,'COS - Ex B'!A120,'Total Cost by Fee - Ex E'!$B$5:$B$254)</f>
        <v>807.6382437500001</v>
      </c>
      <c r="H120" s="59">
        <v>762</v>
      </c>
      <c r="I120" s="25"/>
      <c r="J120" s="25"/>
      <c r="K120" s="62"/>
      <c r="L120" s="57" t="s">
        <v>165</v>
      </c>
    </row>
    <row r="121" spans="1:12" ht="12.75">
      <c r="A121" s="15" t="s">
        <v>70</v>
      </c>
      <c r="B121" s="48">
        <v>844</v>
      </c>
      <c r="C121" s="59">
        <f>B121</f>
        <v>844</v>
      </c>
      <c r="D121" s="25"/>
      <c r="E121" s="62" t="s">
        <v>224</v>
      </c>
      <c r="F121" s="57" t="s">
        <v>165</v>
      </c>
      <c r="G121" s="133">
        <f>SUMIF('Total Cost by Fee - Ex E'!$A$5:$A$254,'COS - Ex B'!A121,'Total Cost by Fee - Ex E'!$B$5:$B$254)</f>
        <v>921.746921875</v>
      </c>
      <c r="H121" s="59">
        <v>877</v>
      </c>
      <c r="I121" s="25"/>
      <c r="J121" s="25"/>
      <c r="K121" s="62" t="s">
        <v>224</v>
      </c>
      <c r="L121" s="57" t="s">
        <v>165</v>
      </c>
    </row>
    <row r="122" spans="1:12" ht="12.75">
      <c r="A122" s="15" t="s">
        <v>71</v>
      </c>
      <c r="B122" s="48">
        <v>954</v>
      </c>
      <c r="C122" s="59">
        <f>B122</f>
        <v>954</v>
      </c>
      <c r="D122" s="25"/>
      <c r="E122" s="62"/>
      <c r="F122" s="57" t="s">
        <v>165</v>
      </c>
      <c r="G122" s="133">
        <f>SUMIF('Total Cost by Fee - Ex E'!$A$5:$A$254,'COS - Ex B'!A122,'Total Cost by Fee - Ex E'!$B$5:$B$254)</f>
        <v>1851.5388125</v>
      </c>
      <c r="H122" s="59">
        <v>1026</v>
      </c>
      <c r="I122" s="25"/>
      <c r="J122" s="25"/>
      <c r="K122" s="62"/>
      <c r="L122" s="57" t="s">
        <v>165</v>
      </c>
    </row>
    <row r="123" spans="1:12" ht="12.75">
      <c r="A123" s="15"/>
      <c r="B123" s="48"/>
      <c r="C123" s="59"/>
      <c r="D123" s="25"/>
      <c r="E123" s="62"/>
      <c r="F123" s="57"/>
      <c r="G123" s="133"/>
      <c r="H123" s="59"/>
      <c r="I123" s="25"/>
      <c r="J123" s="25"/>
      <c r="K123" s="62"/>
      <c r="L123" s="57"/>
    </row>
    <row r="124" spans="1:12" ht="12.75">
      <c r="A124" s="10" t="s">
        <v>72</v>
      </c>
      <c r="B124" s="48"/>
      <c r="C124" s="59"/>
      <c r="D124" s="25"/>
      <c r="E124" s="62"/>
      <c r="F124" s="57"/>
      <c r="G124" s="133"/>
      <c r="H124" s="59"/>
      <c r="I124" s="25"/>
      <c r="J124" s="25"/>
      <c r="K124" s="62"/>
      <c r="L124" s="57"/>
    </row>
    <row r="125" spans="1:12" ht="12.75">
      <c r="A125" s="15" t="s">
        <v>292</v>
      </c>
      <c r="B125" s="48">
        <v>6410</v>
      </c>
      <c r="C125" s="59"/>
      <c r="D125" s="25">
        <v>6500</v>
      </c>
      <c r="E125" s="62" t="s">
        <v>223</v>
      </c>
      <c r="F125" s="57" t="s">
        <v>165</v>
      </c>
      <c r="G125" s="133">
        <f>SUMIF('Total Cost by Fee - Ex E'!$A$5:$A$254,'COS - Ex B'!A125,'Total Cost by Fee - Ex E'!$B$5:$B$254)</f>
        <v>7770.965324999999</v>
      </c>
      <c r="H125" s="59"/>
      <c r="I125" s="25"/>
      <c r="J125" s="25">
        <v>6500</v>
      </c>
      <c r="K125" s="62" t="s">
        <v>223</v>
      </c>
      <c r="L125" s="57" t="s">
        <v>165</v>
      </c>
    </row>
    <row r="126" spans="1:12" ht="12.75">
      <c r="A126" s="15" t="s">
        <v>293</v>
      </c>
      <c r="B126" s="48">
        <v>3114</v>
      </c>
      <c r="C126" s="59"/>
      <c r="D126" s="25">
        <v>3000</v>
      </c>
      <c r="E126" s="62" t="s">
        <v>223</v>
      </c>
      <c r="F126" s="57" t="s">
        <v>165</v>
      </c>
      <c r="G126" s="133">
        <f>SUMIF('Total Cost by Fee - Ex E'!$A$5:$A$254,'COS - Ex B'!A126,'Total Cost by Fee - Ex E'!$B$5:$B$254)</f>
        <v>3818.177675</v>
      </c>
      <c r="H126" s="59"/>
      <c r="I126" s="25"/>
      <c r="J126" s="25">
        <v>3000</v>
      </c>
      <c r="K126" s="62" t="s">
        <v>223</v>
      </c>
      <c r="L126" s="57" t="s">
        <v>165</v>
      </c>
    </row>
    <row r="127" spans="1:12" ht="12.75">
      <c r="A127" s="15" t="s">
        <v>73</v>
      </c>
      <c r="B127" s="48">
        <v>780</v>
      </c>
      <c r="C127" s="59">
        <f>B127</f>
        <v>780</v>
      </c>
      <c r="D127" s="25"/>
      <c r="E127" s="26" t="s">
        <v>163</v>
      </c>
      <c r="F127" s="57" t="s">
        <v>165</v>
      </c>
      <c r="G127" s="133">
        <f>SUMIF('Total Cost by Fee - Ex E'!$A$5:$A$254,'COS - Ex B'!A127,'Total Cost by Fee - Ex E'!$B$5:$B$254)</f>
        <v>930.62441875</v>
      </c>
      <c r="H127" s="59">
        <v>834</v>
      </c>
      <c r="I127" s="25"/>
      <c r="J127" s="25"/>
      <c r="K127" s="26" t="s">
        <v>163</v>
      </c>
      <c r="L127" s="57" t="s">
        <v>165</v>
      </c>
    </row>
    <row r="128" spans="1:12" ht="12.75">
      <c r="A128" s="15" t="s">
        <v>74</v>
      </c>
      <c r="B128" s="48">
        <v>1494</v>
      </c>
      <c r="C128" s="59"/>
      <c r="D128" s="25">
        <v>1500</v>
      </c>
      <c r="E128" s="26"/>
      <c r="F128" s="57" t="s">
        <v>165</v>
      </c>
      <c r="G128" s="133">
        <f>SUMIF('Total Cost by Fee - Ex E'!$A$5:$A$254,'COS - Ex B'!A128,'Total Cost by Fee - Ex E'!$B$5:$B$254)</f>
        <v>1792.0359437500001</v>
      </c>
      <c r="H128" s="59"/>
      <c r="I128" s="25"/>
      <c r="J128" s="25">
        <v>1500</v>
      </c>
      <c r="K128" s="26"/>
      <c r="L128" s="57" t="s">
        <v>165</v>
      </c>
    </row>
    <row r="129" spans="1:12" ht="12.75">
      <c r="A129" s="15" t="s">
        <v>75</v>
      </c>
      <c r="B129" s="48">
        <v>1494</v>
      </c>
      <c r="C129" s="59"/>
      <c r="D129" s="25">
        <v>1500</v>
      </c>
      <c r="E129" s="26" t="s">
        <v>223</v>
      </c>
      <c r="F129" s="57" t="s">
        <v>165</v>
      </c>
      <c r="G129" s="133">
        <f>SUMIF('Total Cost by Fee - Ex E'!$A$5:$A$254,'COS - Ex B'!A129,'Total Cost by Fee - Ex E'!$B$5:$B$254)</f>
        <v>1792.0359437500001</v>
      </c>
      <c r="H129" s="59"/>
      <c r="I129" s="25"/>
      <c r="J129" s="25">
        <v>1500</v>
      </c>
      <c r="K129" s="26" t="s">
        <v>223</v>
      </c>
      <c r="L129" s="57" t="s">
        <v>165</v>
      </c>
    </row>
    <row r="130" spans="1:12" ht="12.75">
      <c r="A130" s="15"/>
      <c r="B130" s="48"/>
      <c r="C130" s="59"/>
      <c r="D130" s="25"/>
      <c r="E130" s="62"/>
      <c r="F130" s="57"/>
      <c r="G130" s="133"/>
      <c r="H130" s="59"/>
      <c r="I130" s="25"/>
      <c r="J130" s="25"/>
      <c r="K130" s="62"/>
      <c r="L130" s="57"/>
    </row>
    <row r="131" spans="1:12" ht="12.75">
      <c r="A131" s="10" t="s">
        <v>79</v>
      </c>
      <c r="B131" s="48"/>
      <c r="C131" s="59"/>
      <c r="D131" s="25"/>
      <c r="E131" s="62"/>
      <c r="F131" s="57"/>
      <c r="G131" s="133"/>
      <c r="H131" s="59"/>
      <c r="I131" s="25"/>
      <c r="J131" s="25"/>
      <c r="K131" s="62"/>
      <c r="L131" s="57"/>
    </row>
    <row r="132" spans="1:12" ht="12.75">
      <c r="A132" s="15" t="s">
        <v>80</v>
      </c>
      <c r="B132" s="48"/>
      <c r="C132" s="59"/>
      <c r="D132" s="25"/>
      <c r="E132" s="62"/>
      <c r="F132" s="57"/>
      <c r="G132" s="133"/>
      <c r="H132" s="59"/>
      <c r="I132" s="25"/>
      <c r="J132" s="25"/>
      <c r="K132" s="62"/>
      <c r="L132" s="57"/>
    </row>
    <row r="133" spans="1:12" ht="12.75">
      <c r="A133" s="15" t="s">
        <v>76</v>
      </c>
      <c r="B133" s="48">
        <v>2157</v>
      </c>
      <c r="C133" s="59"/>
      <c r="D133" s="25">
        <f>B133</f>
        <v>2157</v>
      </c>
      <c r="E133" s="62"/>
      <c r="F133" s="57" t="s">
        <v>165</v>
      </c>
      <c r="G133" s="133">
        <f>SUMIF('Total Cost by Fee - Ex E'!$A$5:$A$254,'COS - Ex B'!A133,'Total Cost by Fee - Ex E'!$B$5:$B$254)</f>
        <v>4064.0718875000002</v>
      </c>
      <c r="H133" s="59"/>
      <c r="I133" s="25"/>
      <c r="J133" s="25">
        <v>2302</v>
      </c>
      <c r="K133" s="62"/>
      <c r="L133" s="57" t="s">
        <v>165</v>
      </c>
    </row>
    <row r="134" spans="1:12" ht="12.75">
      <c r="A134" s="15" t="s">
        <v>77</v>
      </c>
      <c r="B134" s="48">
        <v>2157</v>
      </c>
      <c r="C134" s="59"/>
      <c r="D134" s="25">
        <f>B134</f>
        <v>2157</v>
      </c>
      <c r="E134" s="62"/>
      <c r="F134" s="57" t="s">
        <v>165</v>
      </c>
      <c r="G134" s="133">
        <f>SUMIF('Total Cost by Fee - Ex E'!$A$5:$A$254,'COS - Ex B'!A134,'Total Cost by Fee - Ex E'!$B$5:$B$254)</f>
        <v>4763.825325</v>
      </c>
      <c r="H134" s="59"/>
      <c r="I134" s="25"/>
      <c r="J134" s="25">
        <v>2302</v>
      </c>
      <c r="K134" s="62"/>
      <c r="L134" s="57" t="s">
        <v>165</v>
      </c>
    </row>
    <row r="135" spans="1:12" ht="12.75">
      <c r="A135" s="15" t="s">
        <v>131</v>
      </c>
      <c r="B135" s="48"/>
      <c r="C135" s="59"/>
      <c r="D135" s="25"/>
      <c r="E135" s="62"/>
      <c r="F135" s="57"/>
      <c r="G135" s="133"/>
      <c r="H135" s="59"/>
      <c r="I135" s="25"/>
      <c r="J135" s="25"/>
      <c r="K135" s="62"/>
      <c r="L135" s="57"/>
    </row>
    <row r="136" spans="1:12" ht="12.75">
      <c r="A136" s="15" t="s">
        <v>76</v>
      </c>
      <c r="B136" s="48" t="e">
        <f>'Hours - Ex C'!#REF!*'Rates - Ex D'!$B$3+'Hours - Ex C'!#REF!*'Rates - Ex D'!$C$3+'Hours - Ex C'!#REF!*'Rates - Ex D'!$D$3+'Hours - Ex C'!A151*'Rates - Ex D'!$F$3+'Hours - Ex C'!C151*'Rates - Ex D'!$G$3+'Hours - Ex C'!D151*'Rates - Ex D'!#REF!+'Hours - Ex C'!E151*'Rates - Ex D'!$H$3+'Hours - Ex C'!F151*'Rates - Ex D'!#REF!+'Hours - Ex C'!G151*'Rates - Ex D'!$I$3+'Hours - Ex C'!H151*'Rates - Ex D'!$J$3+'Hours - Ex C'!#REF!*'Rates - Ex D'!$K$3+'Hours - Ex C'!I151*'Rates - Ex D'!$L$3+'Hours - Ex C'!#REF!*'Rates - Ex D'!$M$3+'Hours - Ex C'!R151*'Rates - Ex D'!#REF!+'Hours - Ex C'!#REF!*'Rates - Ex D'!#REF!+'Hours - Ex C'!#REF!*'Rates - Ex D'!$N$3+'Hours - Ex C'!#REF!*'Rates - Ex D'!$O$3+'Hours - Ex C'!#REF!*'Rates - Ex D'!$P$3+'Hours - Ex C'!#REF!*'Rates - Ex D'!$R$3+'Hours - Ex C'!#REF!*'Rates - Ex D'!$T$3+'Hours - Ex C'!#REF!*'Rates - Ex D'!$U$3+'Hours - Ex C'!U151*'Rates - Ex D'!$W$3</f>
        <v>#REF!</v>
      </c>
      <c r="C136" s="59"/>
      <c r="D136" s="25" t="e">
        <f>B136</f>
        <v>#REF!</v>
      </c>
      <c r="E136" s="62"/>
      <c r="F136" s="57" t="s">
        <v>165</v>
      </c>
      <c r="G136" s="133">
        <f>SUMIF('Total Cost by Fee - Ex E'!$A$5:$A$254,'COS - Ex B'!A136,'Total Cost by Fee - Ex E'!$B$5:$B$254)</f>
        <v>4064.0718875000002</v>
      </c>
      <c r="H136" s="59"/>
      <c r="I136" s="25"/>
      <c r="J136" s="25">
        <v>2302</v>
      </c>
      <c r="K136" s="62"/>
      <c r="L136" s="57" t="s">
        <v>165</v>
      </c>
    </row>
    <row r="137" spans="1:12" ht="12.75">
      <c r="A137" s="15" t="s">
        <v>77</v>
      </c>
      <c r="B137" s="48" t="e">
        <f>'Hours - Ex C'!#REF!*'Rates - Ex D'!$B$3+'Hours - Ex C'!#REF!*'Rates - Ex D'!$C$3+'Hours - Ex C'!#REF!*'Rates - Ex D'!$D$3+'Hours - Ex C'!A152*'Rates - Ex D'!$F$3+'Hours - Ex C'!C152*'Rates - Ex D'!$G$3+'Hours - Ex C'!D152*'Rates - Ex D'!#REF!+'Hours - Ex C'!E152*'Rates - Ex D'!$H$3+'Hours - Ex C'!F152*'Rates - Ex D'!#REF!+'Hours - Ex C'!G152*'Rates - Ex D'!$I$3+'Hours - Ex C'!H152*'Rates - Ex D'!$J$3+'Hours - Ex C'!#REF!*'Rates - Ex D'!$K$3+'Hours - Ex C'!I152*'Rates - Ex D'!$L$3+'Hours - Ex C'!#REF!*'Rates - Ex D'!$M$3+'Hours - Ex C'!R152*'Rates - Ex D'!#REF!+'Hours - Ex C'!#REF!*'Rates - Ex D'!#REF!+'Hours - Ex C'!#REF!*'Rates - Ex D'!$N$3+'Hours - Ex C'!#REF!*'Rates - Ex D'!$O$3+'Hours - Ex C'!#REF!*'Rates - Ex D'!$P$3+'Hours - Ex C'!#REF!*'Rates - Ex D'!$R$3+'Hours - Ex C'!#REF!*'Rates - Ex D'!$T$3+'Hours - Ex C'!#REF!*'Rates - Ex D'!$U$3+'Hours - Ex C'!U152*'Rates - Ex D'!$W$3</f>
        <v>#REF!</v>
      </c>
      <c r="C137" s="59"/>
      <c r="D137" s="25" t="e">
        <f>B137</f>
        <v>#REF!</v>
      </c>
      <c r="E137" s="62"/>
      <c r="F137" s="57" t="s">
        <v>165</v>
      </c>
      <c r="G137" s="133">
        <f>SUMIF('Total Cost by Fee - Ex E'!$A$5:$A$254,'COS - Ex B'!A137,'Total Cost by Fee - Ex E'!$B$5:$B$254)</f>
        <v>4763.825325</v>
      </c>
      <c r="H137" s="59"/>
      <c r="I137" s="25"/>
      <c r="J137" s="25">
        <v>2302</v>
      </c>
      <c r="K137" s="62"/>
      <c r="L137" s="57" t="s">
        <v>165</v>
      </c>
    </row>
    <row r="138" spans="1:12" ht="12.75">
      <c r="A138" s="15"/>
      <c r="B138" s="48"/>
      <c r="C138" s="59"/>
      <c r="D138" s="25"/>
      <c r="E138" s="62"/>
      <c r="F138" s="57"/>
      <c r="G138" s="133"/>
      <c r="H138" s="59"/>
      <c r="I138" s="25"/>
      <c r="J138" s="25"/>
      <c r="K138" s="62"/>
      <c r="L138" s="57"/>
    </row>
    <row r="139" spans="1:12" ht="12.75">
      <c r="A139" s="10" t="s">
        <v>78</v>
      </c>
      <c r="B139" s="48"/>
      <c r="C139" s="59"/>
      <c r="D139" s="25"/>
      <c r="E139" s="62"/>
      <c r="F139" s="57"/>
      <c r="G139" s="133"/>
      <c r="H139" s="59"/>
      <c r="I139" s="25"/>
      <c r="J139" s="25"/>
      <c r="K139" s="62"/>
      <c r="L139" s="57"/>
    </row>
    <row r="140" spans="1:12" ht="25.5">
      <c r="A140" s="15" t="s">
        <v>81</v>
      </c>
      <c r="B140" s="48">
        <v>1494</v>
      </c>
      <c r="C140" s="59">
        <f>B140</f>
        <v>1494</v>
      </c>
      <c r="D140" s="25"/>
      <c r="E140" s="62" t="s">
        <v>222</v>
      </c>
      <c r="F140" s="57" t="s">
        <v>165</v>
      </c>
      <c r="G140" s="133">
        <f>SUMIF('Total Cost by Fee - Ex E'!$A$5:$A$254,'COS - Ex B'!A140,'Total Cost by Fee - Ex E'!$B$5:$B$254)</f>
        <v>1792.0359437500001</v>
      </c>
      <c r="H140" s="59">
        <v>1602</v>
      </c>
      <c r="I140" s="25"/>
      <c r="J140" s="25"/>
      <c r="K140" s="62" t="s">
        <v>430</v>
      </c>
      <c r="L140" s="57" t="s">
        <v>165</v>
      </c>
    </row>
    <row r="141" spans="1:12" ht="12.75">
      <c r="A141" s="15" t="s">
        <v>97</v>
      </c>
      <c r="B141" s="48">
        <v>747</v>
      </c>
      <c r="C141" s="59">
        <f>B141</f>
        <v>747</v>
      </c>
      <c r="D141" s="25"/>
      <c r="E141" s="62"/>
      <c r="F141" s="57" t="s">
        <v>165</v>
      </c>
      <c r="G141" s="133">
        <f>SUMIF('Total Cost by Fee - Ex E'!$A$5:$A$254,'COS - Ex B'!A141,'Total Cost by Fee - Ex E'!$B$5:$B$254)</f>
        <v>1792.0359437500001</v>
      </c>
      <c r="H141" s="59">
        <v>801</v>
      </c>
      <c r="I141" s="25"/>
      <c r="J141" s="25"/>
      <c r="K141" s="62"/>
      <c r="L141" s="57" t="s">
        <v>165</v>
      </c>
    </row>
    <row r="142" spans="1:12" ht="12.75">
      <c r="A142" s="10" t="s">
        <v>109</v>
      </c>
      <c r="B142" s="48"/>
      <c r="C142" s="59"/>
      <c r="D142" s="25"/>
      <c r="E142" s="62"/>
      <c r="F142" s="57"/>
      <c r="G142" s="133"/>
      <c r="H142" s="59"/>
      <c r="I142" s="25"/>
      <c r="J142" s="25"/>
      <c r="K142" s="62"/>
      <c r="L142" s="57"/>
    </row>
    <row r="143" spans="1:12" ht="12.75">
      <c r="A143" s="15" t="s">
        <v>82</v>
      </c>
      <c r="B143" s="48"/>
      <c r="C143" s="59"/>
      <c r="D143" s="25"/>
      <c r="E143" s="62"/>
      <c r="F143" s="57"/>
      <c r="G143" s="133"/>
      <c r="H143" s="59"/>
      <c r="I143" s="25"/>
      <c r="J143" s="25"/>
      <c r="K143" s="62"/>
      <c r="L143" s="57"/>
    </row>
    <row r="144" spans="1:12" ht="12.75">
      <c r="A144" s="15" t="s">
        <v>83</v>
      </c>
      <c r="B144" s="48">
        <v>3844</v>
      </c>
      <c r="C144" s="59"/>
      <c r="D144" s="25">
        <v>4000</v>
      </c>
      <c r="E144" s="26" t="s">
        <v>149</v>
      </c>
      <c r="F144" s="57" t="s">
        <v>165</v>
      </c>
      <c r="G144" s="133">
        <f>SUMIF('Total Cost by Fee - Ex E'!$A$5:$A$254,'COS - Ex B'!A144,'Total Cost by Fee - Ex E'!$B$5:$B$254)</f>
        <v>4791.569371875001</v>
      </c>
      <c r="H144" s="59"/>
      <c r="I144" s="25"/>
      <c r="J144" s="25">
        <v>4000</v>
      </c>
      <c r="K144" s="26" t="s">
        <v>149</v>
      </c>
      <c r="L144" s="57" t="s">
        <v>165</v>
      </c>
    </row>
    <row r="145" spans="1:12" ht="12.75">
      <c r="A145" s="15" t="s">
        <v>84</v>
      </c>
      <c r="B145" s="48">
        <v>5922</v>
      </c>
      <c r="C145" s="59"/>
      <c r="D145" s="25">
        <v>6000</v>
      </c>
      <c r="E145" s="26" t="s">
        <v>150</v>
      </c>
      <c r="F145" s="57" t="s">
        <v>165</v>
      </c>
      <c r="G145" s="133">
        <f>SUMIF('Total Cost by Fee - Ex E'!$A$5:$A$254,'COS - Ex B'!A145,'Total Cost by Fee - Ex E'!$B$5:$B$254)</f>
        <v>7258.462331250001</v>
      </c>
      <c r="H145" s="59"/>
      <c r="I145" s="25"/>
      <c r="J145" s="25">
        <v>6000</v>
      </c>
      <c r="K145" s="26" t="s">
        <v>150</v>
      </c>
      <c r="L145" s="57" t="s">
        <v>165</v>
      </c>
    </row>
    <row r="146" spans="1:12" ht="12.75">
      <c r="A146" s="15" t="s">
        <v>85</v>
      </c>
      <c r="B146" s="48">
        <v>7159</v>
      </c>
      <c r="C146" s="59"/>
      <c r="D146" s="25">
        <v>7500</v>
      </c>
      <c r="E146" s="26" t="s">
        <v>151</v>
      </c>
      <c r="F146" s="57" t="s">
        <v>165</v>
      </c>
      <c r="G146" s="133">
        <f>SUMIF('Total Cost by Fee - Ex E'!$A$5:$A$254,'COS - Ex B'!A146,'Total Cost by Fee - Ex E'!$B$5:$B$254)</f>
        <v>8682.865628125</v>
      </c>
      <c r="H146" s="59"/>
      <c r="I146" s="25"/>
      <c r="J146" s="25">
        <v>7500</v>
      </c>
      <c r="K146" s="26" t="s">
        <v>151</v>
      </c>
      <c r="L146" s="57" t="s">
        <v>165</v>
      </c>
    </row>
    <row r="147" spans="1:12" ht="12.75">
      <c r="A147" s="15" t="s">
        <v>122</v>
      </c>
      <c r="B147" s="48">
        <v>2002</v>
      </c>
      <c r="C147" s="59"/>
      <c r="D147" s="25">
        <v>2000</v>
      </c>
      <c r="E147" s="26" t="s">
        <v>152</v>
      </c>
      <c r="F147" s="57" t="s">
        <v>165</v>
      </c>
      <c r="G147" s="133">
        <f>SUMIF('Total Cost by Fee - Ex E'!$A$5:$A$254,'COS - Ex B'!A147,'Total Cost by Fee - Ex E'!$B$5:$B$254)</f>
        <v>2661.078984375</v>
      </c>
      <c r="H147" s="59"/>
      <c r="I147" s="25"/>
      <c r="J147" s="25">
        <v>2000</v>
      </c>
      <c r="K147" s="26" t="s">
        <v>152</v>
      </c>
      <c r="L147" s="57" t="s">
        <v>165</v>
      </c>
    </row>
    <row r="148" spans="1:12" ht="12.75">
      <c r="A148" s="15" t="s">
        <v>208</v>
      </c>
      <c r="B148" s="48">
        <v>7400</v>
      </c>
      <c r="C148" s="59"/>
      <c r="D148" s="25">
        <v>7500</v>
      </c>
      <c r="E148" s="26" t="s">
        <v>152</v>
      </c>
      <c r="F148" s="57" t="s">
        <v>165</v>
      </c>
      <c r="G148" s="133">
        <f>SUMIF('Total Cost by Fee - Ex E'!$A$5:$A$254,'COS - Ex B'!A148,'Total Cost by Fee - Ex E'!$B$5:$B$254)</f>
        <v>9025.601853125</v>
      </c>
      <c r="H148" s="59"/>
      <c r="I148" s="25"/>
      <c r="J148" s="25">
        <v>7500</v>
      </c>
      <c r="K148" s="26" t="s">
        <v>152</v>
      </c>
      <c r="L148" s="57" t="s">
        <v>165</v>
      </c>
    </row>
    <row r="149" spans="1:12" ht="12.75">
      <c r="A149" s="15" t="s">
        <v>209</v>
      </c>
      <c r="B149" s="48">
        <v>3970</v>
      </c>
      <c r="C149" s="59"/>
      <c r="D149" s="25">
        <v>4200</v>
      </c>
      <c r="E149" s="26"/>
      <c r="F149" s="57" t="s">
        <v>165</v>
      </c>
      <c r="G149" s="133">
        <f>SUMIF('Total Cost by Fee - Ex E'!$A$5:$A$254,'COS - Ex B'!A149,'Total Cost by Fee - Ex E'!$B$5:$B$254)</f>
        <v>4885.6786875</v>
      </c>
      <c r="H149" s="59"/>
      <c r="I149" s="25"/>
      <c r="J149" s="25">
        <v>4200</v>
      </c>
      <c r="K149" s="26"/>
      <c r="L149" s="57" t="s">
        <v>165</v>
      </c>
    </row>
    <row r="150" spans="1:12" ht="12.75">
      <c r="A150" s="15" t="s">
        <v>86</v>
      </c>
      <c r="B150" s="48">
        <v>15559</v>
      </c>
      <c r="C150" s="59"/>
      <c r="D150" s="25">
        <v>15000</v>
      </c>
      <c r="E150" s="26" t="s">
        <v>150</v>
      </c>
      <c r="F150" s="57" t="s">
        <v>165</v>
      </c>
      <c r="G150" s="133">
        <f>SUMIF('Total Cost by Fee - Ex E'!$A$5:$A$254,'COS - Ex B'!A150,'Total Cost by Fee - Ex E'!$B$5:$B$254)</f>
        <v>47092.873178125</v>
      </c>
      <c r="H150" s="59"/>
      <c r="I150" s="25"/>
      <c r="J150" s="25">
        <v>15000</v>
      </c>
      <c r="K150" s="26" t="s">
        <v>150</v>
      </c>
      <c r="L150" s="57" t="s">
        <v>165</v>
      </c>
    </row>
    <row r="151" spans="1:12" ht="12.75">
      <c r="A151" s="15"/>
      <c r="B151" s="48"/>
      <c r="C151" s="59"/>
      <c r="D151" s="25"/>
      <c r="E151" s="62"/>
      <c r="F151" s="57"/>
      <c r="G151" s="133"/>
      <c r="H151" s="59"/>
      <c r="I151" s="25"/>
      <c r="J151" s="25"/>
      <c r="K151" s="62"/>
      <c r="L151" s="57"/>
    </row>
    <row r="152" spans="1:12" ht="12.75">
      <c r="A152" s="10" t="s">
        <v>87</v>
      </c>
      <c r="B152" s="48"/>
      <c r="C152" s="59"/>
      <c r="D152" s="25"/>
      <c r="E152" s="62"/>
      <c r="F152" s="57"/>
      <c r="G152" s="133"/>
      <c r="H152" s="59"/>
      <c r="I152" s="25"/>
      <c r="J152" s="25"/>
      <c r="K152" s="62"/>
      <c r="L152" s="57"/>
    </row>
    <row r="153" spans="1:12" ht="12.75">
      <c r="A153" s="15" t="s">
        <v>88</v>
      </c>
      <c r="B153" s="48">
        <v>2284</v>
      </c>
      <c r="C153" s="59"/>
      <c r="D153" s="25">
        <v>2400</v>
      </c>
      <c r="E153" s="62"/>
      <c r="F153" s="57" t="s">
        <v>165</v>
      </c>
      <c r="G153" s="133">
        <f>SUMIF('Total Cost by Fee - Ex E'!$A$5:$A$254,'COS - Ex B'!A153,'Total Cost by Fee - Ex E'!$B$5:$B$254)</f>
        <v>2927.2006562499996</v>
      </c>
      <c r="H153" s="59"/>
      <c r="I153" s="25"/>
      <c r="J153" s="25">
        <v>2400</v>
      </c>
      <c r="K153" s="62"/>
      <c r="L153" s="57" t="s">
        <v>165</v>
      </c>
    </row>
    <row r="154" spans="1:12" ht="12.75">
      <c r="A154" s="15" t="s">
        <v>89</v>
      </c>
      <c r="B154" s="48">
        <v>1974</v>
      </c>
      <c r="C154" s="59"/>
      <c r="D154" s="25">
        <v>2000</v>
      </c>
      <c r="E154" s="62"/>
      <c r="F154" s="57" t="s">
        <v>165</v>
      </c>
      <c r="G154" s="133">
        <f>SUMIF('Total Cost by Fee - Ex E'!$A$5:$A$254,'COS - Ex B'!A154,'Total Cost by Fee - Ex E'!$B$5:$B$254)</f>
        <v>2475.053790625</v>
      </c>
      <c r="H154" s="59"/>
      <c r="I154" s="25"/>
      <c r="J154" s="25">
        <v>2000</v>
      </c>
      <c r="K154" s="62"/>
      <c r="L154" s="57" t="s">
        <v>165</v>
      </c>
    </row>
    <row r="155" spans="1:12" ht="12.75">
      <c r="A155" s="15" t="s">
        <v>14</v>
      </c>
      <c r="B155" s="48">
        <v>2809</v>
      </c>
      <c r="C155" s="59"/>
      <c r="D155" s="25">
        <v>2800</v>
      </c>
      <c r="E155" s="62"/>
      <c r="F155" s="57" t="s">
        <v>165</v>
      </c>
      <c r="G155" s="133">
        <f>SUMIF('Total Cost by Fee - Ex E'!$A$5:$A$254,'COS - Ex B'!A155,'Total Cost by Fee - Ex E'!$B$5:$B$254)</f>
        <v>2478.1736687499997</v>
      </c>
      <c r="H155" s="59"/>
      <c r="I155" s="25"/>
      <c r="J155" s="25">
        <v>2800</v>
      </c>
      <c r="K155" s="62"/>
      <c r="L155" s="57" t="s">
        <v>165</v>
      </c>
    </row>
    <row r="156" spans="1:12" ht="12.75">
      <c r="A156" s="15" t="s">
        <v>15</v>
      </c>
      <c r="B156" s="48">
        <v>3774</v>
      </c>
      <c r="C156" s="59"/>
      <c r="D156" s="25">
        <v>3900</v>
      </c>
      <c r="E156" s="62"/>
      <c r="F156" s="57" t="s">
        <v>165</v>
      </c>
      <c r="G156" s="133">
        <f>SUMIF('Total Cost by Fee - Ex E'!$A$5:$A$254,'COS - Ex B'!A156,'Total Cost by Fee - Ex E'!$B$5:$B$254)</f>
        <v>5333.670637499999</v>
      </c>
      <c r="H156" s="59"/>
      <c r="I156" s="25"/>
      <c r="J156" s="25">
        <v>3900</v>
      </c>
      <c r="K156" s="62"/>
      <c r="L156" s="57" t="s">
        <v>165</v>
      </c>
    </row>
    <row r="157" spans="1:12" ht="12.75">
      <c r="A157" s="15"/>
      <c r="B157" s="48"/>
      <c r="C157" s="59"/>
      <c r="D157" s="25"/>
      <c r="E157" s="62"/>
      <c r="F157" s="57"/>
      <c r="G157" s="133"/>
      <c r="H157" s="59"/>
      <c r="I157" s="25"/>
      <c r="J157" s="25"/>
      <c r="K157" s="62"/>
      <c r="L157" s="57"/>
    </row>
    <row r="158" spans="1:12" ht="12.75">
      <c r="A158" s="10" t="s">
        <v>110</v>
      </c>
      <c r="B158" s="48"/>
      <c r="C158" s="59"/>
      <c r="D158" s="25"/>
      <c r="E158" s="62"/>
      <c r="F158" s="57"/>
      <c r="G158" s="133"/>
      <c r="H158" s="59"/>
      <c r="I158" s="25"/>
      <c r="J158" s="25"/>
      <c r="K158" s="62"/>
      <c r="L158" s="57"/>
    </row>
    <row r="159" spans="1:12" ht="12.75">
      <c r="A159" s="15" t="s">
        <v>90</v>
      </c>
      <c r="B159" s="48">
        <v>10274</v>
      </c>
      <c r="C159" s="59"/>
      <c r="D159" s="25">
        <v>6000</v>
      </c>
      <c r="E159" s="26" t="s">
        <v>153</v>
      </c>
      <c r="F159" s="57" t="s">
        <v>165</v>
      </c>
      <c r="G159" s="133">
        <f>SUMIF('Total Cost by Fee - Ex E'!$A$5:$A$254,'COS - Ex B'!A159,'Total Cost by Fee - Ex E'!$B$5:$B$254)</f>
        <v>31000.490990625</v>
      </c>
      <c r="H159" s="59"/>
      <c r="I159" s="25"/>
      <c r="J159" s="25">
        <v>6000</v>
      </c>
      <c r="K159" s="26" t="s">
        <v>153</v>
      </c>
      <c r="L159" s="57" t="s">
        <v>165</v>
      </c>
    </row>
    <row r="160" spans="1:12" ht="25.5">
      <c r="A160" s="15" t="s">
        <v>91</v>
      </c>
      <c r="B160" s="48">
        <v>24258</v>
      </c>
      <c r="C160" s="59"/>
      <c r="D160" s="25">
        <v>15000</v>
      </c>
      <c r="E160" s="26" t="s">
        <v>154</v>
      </c>
      <c r="F160" s="57" t="s">
        <v>165</v>
      </c>
      <c r="G160" s="133">
        <f>SUMIF('Total Cost by Fee - Ex E'!$A$5:$A$254,'COS - Ex B'!A160,'Total Cost by Fee - Ex E'!$B$5:$B$254)</f>
        <v>73005.6978725</v>
      </c>
      <c r="H160" s="59"/>
      <c r="I160" s="25"/>
      <c r="J160" s="25">
        <v>15000</v>
      </c>
      <c r="K160" s="26" t="s">
        <v>154</v>
      </c>
      <c r="L160" s="57" t="s">
        <v>165</v>
      </c>
    </row>
    <row r="161" spans="1:12" ht="12.75">
      <c r="A161" s="148" t="s">
        <v>230</v>
      </c>
      <c r="B161" s="48">
        <v>8049</v>
      </c>
      <c r="C161" s="59"/>
      <c r="D161" s="25">
        <v>6500</v>
      </c>
      <c r="E161" s="26" t="s">
        <v>152</v>
      </c>
      <c r="F161" s="57"/>
      <c r="G161" s="133">
        <f>SUMIF('Total Cost by Fee - Ex E'!$A$5:$A$254,'COS - Ex B'!A161,'Total Cost by Fee - Ex E'!$B$5:$B$254)</f>
        <v>13383.755775</v>
      </c>
      <c r="H161" s="59"/>
      <c r="I161" s="25"/>
      <c r="J161" s="25">
        <v>6500</v>
      </c>
      <c r="K161" s="26" t="s">
        <v>152</v>
      </c>
      <c r="L161" s="57"/>
    </row>
    <row r="162" spans="1:12" ht="12.75">
      <c r="A162" s="15" t="s">
        <v>86</v>
      </c>
      <c r="B162" s="48">
        <v>23545</v>
      </c>
      <c r="C162" s="59"/>
      <c r="D162" s="25">
        <v>14000</v>
      </c>
      <c r="E162" s="26" t="s">
        <v>155</v>
      </c>
      <c r="F162" s="57" t="s">
        <v>165</v>
      </c>
      <c r="G162" s="133">
        <f>SUMIF('Total Cost by Fee - Ex E'!$A$5:$A$254,'COS - Ex B'!A162,'Total Cost by Fee - Ex E'!$B$5:$B$254)</f>
        <v>47092.873178125</v>
      </c>
      <c r="H162" s="59"/>
      <c r="I162" s="25"/>
      <c r="J162" s="25">
        <v>14000</v>
      </c>
      <c r="K162" s="26" t="s">
        <v>155</v>
      </c>
      <c r="L162" s="57" t="s">
        <v>165</v>
      </c>
    </row>
    <row r="163" spans="1:12" ht="12.75">
      <c r="A163" s="15" t="s">
        <v>123</v>
      </c>
      <c r="B163" s="48">
        <v>3891</v>
      </c>
      <c r="C163" s="59"/>
      <c r="D163" s="25">
        <v>3500</v>
      </c>
      <c r="E163" s="26" t="s">
        <v>149</v>
      </c>
      <c r="F163" s="57" t="s">
        <v>165</v>
      </c>
      <c r="G163" s="133">
        <f>SUMIF('Total Cost by Fee - Ex E'!$A$5:$A$254,'COS - Ex B'!A163,'Total Cost by Fee - Ex E'!$B$5:$B$254)</f>
        <v>11464.6441875</v>
      </c>
      <c r="H163" s="59"/>
      <c r="I163" s="25"/>
      <c r="J163" s="25">
        <v>3500</v>
      </c>
      <c r="K163" s="26" t="s">
        <v>149</v>
      </c>
      <c r="L163" s="57" t="s">
        <v>165</v>
      </c>
    </row>
    <row r="164" spans="1:12" ht="12.75">
      <c r="A164" s="15"/>
      <c r="B164" s="48"/>
      <c r="C164" s="59"/>
      <c r="D164" s="25"/>
      <c r="E164" s="62"/>
      <c r="F164" s="57"/>
      <c r="G164" s="133"/>
      <c r="H164" s="59"/>
      <c r="I164" s="25"/>
      <c r="J164" s="25"/>
      <c r="K164" s="62"/>
      <c r="L164" s="57"/>
    </row>
    <row r="165" spans="1:12" ht="12.75">
      <c r="A165" s="10" t="s">
        <v>92</v>
      </c>
      <c r="B165" s="48"/>
      <c r="C165" s="59"/>
      <c r="D165" s="25"/>
      <c r="E165" s="62"/>
      <c r="F165" s="57"/>
      <c r="G165" s="133"/>
      <c r="H165" s="59"/>
      <c r="I165" s="25"/>
      <c r="J165" s="25"/>
      <c r="K165" s="62"/>
      <c r="L165" s="57"/>
    </row>
    <row r="166" spans="1:12" ht="12.75">
      <c r="A166" s="15" t="s">
        <v>93</v>
      </c>
      <c r="B166" s="48">
        <v>987</v>
      </c>
      <c r="C166" s="59">
        <v>80</v>
      </c>
      <c r="D166" s="25"/>
      <c r="E166" s="26" t="s">
        <v>220</v>
      </c>
      <c r="F166" s="57" t="s">
        <v>170</v>
      </c>
      <c r="G166" s="133">
        <f>SUMIF('Total Cost by Fee - Ex E'!$A$5:$A$254,'COS - Ex B'!A166,'Total Cost by Fee - Ex E'!$B$5:$B$254)</f>
        <v>1288.66196875</v>
      </c>
      <c r="H166" s="59">
        <v>80</v>
      </c>
      <c r="I166" s="25"/>
      <c r="J166" s="25"/>
      <c r="K166" s="26" t="s">
        <v>220</v>
      </c>
      <c r="L166" s="57" t="s">
        <v>170</v>
      </c>
    </row>
    <row r="167" spans="1:12" ht="12.75">
      <c r="A167" s="15" t="s">
        <v>94</v>
      </c>
      <c r="B167" s="48">
        <v>987</v>
      </c>
      <c r="C167" s="59">
        <v>402</v>
      </c>
      <c r="D167" s="25"/>
      <c r="E167" s="26" t="s">
        <v>221</v>
      </c>
      <c r="F167" s="57" t="s">
        <v>170</v>
      </c>
      <c r="G167" s="133">
        <f>SUMIF('Total Cost by Fee - Ex E'!$A$5:$A$254,'COS - Ex B'!A167,'Total Cost by Fee - Ex E'!$B$5:$B$254)</f>
        <v>1288.66196875</v>
      </c>
      <c r="H167" s="59">
        <v>432</v>
      </c>
      <c r="I167" s="25"/>
      <c r="J167" s="25"/>
      <c r="K167" s="26" t="s">
        <v>221</v>
      </c>
      <c r="L167" s="57" t="s">
        <v>170</v>
      </c>
    </row>
    <row r="168" spans="1:12" ht="12.75">
      <c r="A168" s="15" t="s">
        <v>95</v>
      </c>
      <c r="B168" s="48">
        <v>987</v>
      </c>
      <c r="C168" s="59">
        <v>48</v>
      </c>
      <c r="D168" s="25"/>
      <c r="E168" s="26" t="s">
        <v>156</v>
      </c>
      <c r="F168" s="57" t="s">
        <v>170</v>
      </c>
      <c r="G168" s="133">
        <f>SUMIF('Total Cost by Fee - Ex E'!$A$5:$A$254,'COS - Ex B'!A168,'Total Cost by Fee - Ex E'!$B$5:$B$254)</f>
        <v>1288.66196875</v>
      </c>
      <c r="H168" s="59">
        <v>48</v>
      </c>
      <c r="I168" s="25"/>
      <c r="J168" s="25"/>
      <c r="K168" s="26" t="s">
        <v>156</v>
      </c>
      <c r="L168" s="57" t="s">
        <v>170</v>
      </c>
    </row>
    <row r="169" spans="1:12" ht="12.75">
      <c r="A169" s="15" t="s">
        <v>96</v>
      </c>
      <c r="B169" s="48">
        <v>1974</v>
      </c>
      <c r="C169" s="59"/>
      <c r="D169" s="25">
        <v>2000</v>
      </c>
      <c r="E169" s="26"/>
      <c r="F169" s="57" t="s">
        <v>165</v>
      </c>
      <c r="G169" s="133">
        <f>SUMIF('Total Cost by Fee - Ex E'!$A$5:$A$254,'COS - Ex B'!A169,'Total Cost by Fee - Ex E'!$B$5:$B$254)</f>
        <v>2475.053790625</v>
      </c>
      <c r="H169" s="59"/>
      <c r="I169" s="25"/>
      <c r="J169" s="25">
        <v>2000</v>
      </c>
      <c r="K169" s="26"/>
      <c r="L169" s="57" t="s">
        <v>165</v>
      </c>
    </row>
    <row r="170" spans="1:12" ht="12.75">
      <c r="A170" s="15" t="s">
        <v>132</v>
      </c>
      <c r="B170" s="48">
        <v>1974</v>
      </c>
      <c r="C170" s="59">
        <v>56</v>
      </c>
      <c r="D170" s="25"/>
      <c r="E170" s="26" t="s">
        <v>157</v>
      </c>
      <c r="F170" s="57" t="s">
        <v>170</v>
      </c>
      <c r="G170" s="133">
        <f>SUMIF('Total Cost by Fee - Ex E'!$A$5:$A$254,'COS - Ex B'!A170,'Total Cost by Fee - Ex E'!$B$5:$B$254)</f>
        <v>2475.053790625</v>
      </c>
      <c r="H170" s="59">
        <v>56</v>
      </c>
      <c r="I170" s="25"/>
      <c r="J170" s="25"/>
      <c r="K170" s="26" t="s">
        <v>157</v>
      </c>
      <c r="L170" s="57" t="s">
        <v>170</v>
      </c>
    </row>
    <row r="171" spans="1:12" ht="12.75">
      <c r="A171" s="15" t="s">
        <v>105</v>
      </c>
      <c r="B171" s="48">
        <v>1974</v>
      </c>
      <c r="C171" s="59"/>
      <c r="D171" s="25">
        <v>2000</v>
      </c>
      <c r="E171" s="26"/>
      <c r="F171" s="57" t="s">
        <v>165</v>
      </c>
      <c r="G171" s="133">
        <f>SUMIF('Total Cost by Fee - Ex E'!$A$5:$A$254,'COS - Ex B'!A171,'Total Cost by Fee - Ex E'!$B$5:$B$254)</f>
        <v>2475.053790625</v>
      </c>
      <c r="H171" s="59"/>
      <c r="I171" s="25"/>
      <c r="J171" s="25">
        <v>2000</v>
      </c>
      <c r="K171" s="26"/>
      <c r="L171" s="57" t="s">
        <v>165</v>
      </c>
    </row>
    <row r="172" spans="1:12" ht="12.75">
      <c r="A172" s="15"/>
      <c r="B172" s="48"/>
      <c r="C172" s="59"/>
      <c r="D172" s="25"/>
      <c r="E172" s="62"/>
      <c r="F172" s="57"/>
      <c r="G172" s="133"/>
      <c r="H172" s="59"/>
      <c r="I172" s="25"/>
      <c r="J172" s="25"/>
      <c r="K172" s="62"/>
      <c r="L172" s="57"/>
    </row>
    <row r="173" spans="1:12" ht="12.75">
      <c r="A173" s="10" t="s">
        <v>108</v>
      </c>
      <c r="B173" s="48"/>
      <c r="C173" s="59"/>
      <c r="D173" s="25"/>
      <c r="E173" s="62"/>
      <c r="F173" s="57"/>
      <c r="G173" s="133"/>
      <c r="H173" s="59"/>
      <c r="I173" s="25"/>
      <c r="J173" s="25"/>
      <c r="K173" s="62"/>
      <c r="L173" s="57"/>
    </row>
    <row r="174" spans="1:12" ht="12.75">
      <c r="A174" s="15" t="s">
        <v>133</v>
      </c>
      <c r="B174" s="48"/>
      <c r="C174" s="59"/>
      <c r="D174" s="25"/>
      <c r="E174" s="62"/>
      <c r="F174" s="57"/>
      <c r="G174" s="133"/>
      <c r="H174" s="59"/>
      <c r="I174" s="25"/>
      <c r="J174" s="25"/>
      <c r="K174" s="62"/>
      <c r="L174" s="57"/>
    </row>
    <row r="175" spans="1:12" ht="12.75">
      <c r="A175" s="15" t="s">
        <v>90</v>
      </c>
      <c r="B175" s="48">
        <v>4999</v>
      </c>
      <c r="C175" s="59">
        <v>3000</v>
      </c>
      <c r="D175" s="76"/>
      <c r="E175" s="26" t="s">
        <v>297</v>
      </c>
      <c r="F175" s="57" t="s">
        <v>165</v>
      </c>
      <c r="G175" s="133">
        <f>SUMIF('Total Cost by Fee - Ex E'!$A$5:$A$254,'COS - Ex B'!A175,'Total Cost by Fee - Ex E'!$B$5:$B$254)</f>
        <v>31000.490990625</v>
      </c>
      <c r="H175" s="59">
        <v>3000</v>
      </c>
      <c r="I175" s="25"/>
      <c r="J175" s="76"/>
      <c r="K175" s="26" t="s">
        <v>297</v>
      </c>
      <c r="L175" s="57" t="s">
        <v>165</v>
      </c>
    </row>
    <row r="176" spans="1:12" ht="12.75">
      <c r="A176" s="15" t="s">
        <v>91</v>
      </c>
      <c r="B176" s="48">
        <v>11123</v>
      </c>
      <c r="C176" s="59"/>
      <c r="D176" s="25">
        <v>4000</v>
      </c>
      <c r="E176" s="26" t="s">
        <v>158</v>
      </c>
      <c r="F176" s="57" t="s">
        <v>165</v>
      </c>
      <c r="G176" s="133">
        <f>SUMIF('Total Cost by Fee - Ex E'!$A$5:$A$254,'COS - Ex B'!A176,'Total Cost by Fee - Ex E'!$B$5:$B$254)</f>
        <v>73005.6978725</v>
      </c>
      <c r="H176" s="59"/>
      <c r="I176" s="25"/>
      <c r="J176" s="25">
        <v>4000</v>
      </c>
      <c r="K176" s="26" t="s">
        <v>158</v>
      </c>
      <c r="L176" s="57" t="s">
        <v>165</v>
      </c>
    </row>
    <row r="177" spans="1:12" ht="12.75">
      <c r="A177" s="15" t="s">
        <v>111</v>
      </c>
      <c r="B177" s="48"/>
      <c r="C177" s="59"/>
      <c r="D177" s="25"/>
      <c r="E177" s="26"/>
      <c r="F177" s="57"/>
      <c r="G177" s="133"/>
      <c r="H177" s="59"/>
      <c r="I177" s="25"/>
      <c r="J177" s="25"/>
      <c r="K177" s="26"/>
      <c r="L177" s="57"/>
    </row>
    <row r="178" spans="1:12" ht="12.75">
      <c r="A178" s="15" t="s">
        <v>90</v>
      </c>
      <c r="B178" s="48">
        <v>9794</v>
      </c>
      <c r="C178" s="59">
        <v>5000</v>
      </c>
      <c r="D178" s="76"/>
      <c r="E178" s="26" t="s">
        <v>298</v>
      </c>
      <c r="F178" s="57" t="s">
        <v>165</v>
      </c>
      <c r="G178" s="133">
        <f>SUMIF('Total Cost by Fee - Ex E'!$A$5:$A$254,'COS - Ex B'!A178,'Total Cost by Fee - Ex E'!$B$5:$B$254)</f>
        <v>31000.490990625</v>
      </c>
      <c r="H178" s="59">
        <v>5000</v>
      </c>
      <c r="I178" s="25"/>
      <c r="J178" s="76"/>
      <c r="K178" s="166" t="s">
        <v>298</v>
      </c>
      <c r="L178" s="57" t="s">
        <v>165</v>
      </c>
    </row>
    <row r="179" spans="1:12" ht="12.75">
      <c r="A179" s="15" t="s">
        <v>91</v>
      </c>
      <c r="B179" s="48">
        <v>18967</v>
      </c>
      <c r="C179" s="59"/>
      <c r="D179" s="25">
        <v>6000</v>
      </c>
      <c r="E179" s="26" t="s">
        <v>159</v>
      </c>
      <c r="F179" s="57" t="s">
        <v>165</v>
      </c>
      <c r="G179" s="133">
        <f>SUMIF('Total Cost by Fee - Ex E'!$A$5:$A$254,'COS - Ex B'!A179,'Total Cost by Fee - Ex E'!$B$5:$B$254)</f>
        <v>73005.6978725</v>
      </c>
      <c r="H179" s="59"/>
      <c r="I179" s="25"/>
      <c r="J179" s="25">
        <v>6000</v>
      </c>
      <c r="K179" s="26" t="s">
        <v>158</v>
      </c>
      <c r="L179" s="57" t="s">
        <v>165</v>
      </c>
    </row>
    <row r="180" spans="1:12" ht="12.75">
      <c r="A180" s="15" t="s">
        <v>210</v>
      </c>
      <c r="B180" s="48">
        <v>2577</v>
      </c>
      <c r="C180" s="59"/>
      <c r="D180" s="25">
        <v>2700</v>
      </c>
      <c r="E180" s="26"/>
      <c r="F180" s="57" t="s">
        <v>165</v>
      </c>
      <c r="G180" s="133">
        <f>SUMIF('Total Cost by Fee - Ex E'!$A$5:$A$254,'COS - Ex B'!A180,'Total Cost by Fee - Ex E'!$B$5:$B$254)</f>
        <v>3056.833975</v>
      </c>
      <c r="H180" s="59"/>
      <c r="I180" s="25"/>
      <c r="J180" s="138">
        <v>2700</v>
      </c>
      <c r="K180" s="26"/>
      <c r="L180" s="57" t="s">
        <v>165</v>
      </c>
    </row>
    <row r="181" spans="1:12" ht="12.75">
      <c r="A181" s="15"/>
      <c r="B181" s="48"/>
      <c r="C181" s="59"/>
      <c r="D181" s="25"/>
      <c r="E181" s="26"/>
      <c r="F181" s="57"/>
      <c r="G181" s="133"/>
      <c r="H181" s="59"/>
      <c r="I181" s="25"/>
      <c r="J181" s="25"/>
      <c r="K181" s="26"/>
      <c r="L181" s="57"/>
    </row>
    <row r="182" spans="1:12" ht="15.75">
      <c r="A182" s="11" t="s">
        <v>189</v>
      </c>
      <c r="B182" s="48"/>
      <c r="C182" s="59"/>
      <c r="D182" s="25"/>
      <c r="E182" s="26"/>
      <c r="F182" s="57"/>
      <c r="G182" s="133"/>
      <c r="H182" s="59"/>
      <c r="I182" s="25"/>
      <c r="J182" s="25"/>
      <c r="K182" s="26"/>
      <c r="L182" s="57"/>
    </row>
    <row r="183" spans="1:12" ht="12.75">
      <c r="A183" s="15" t="s">
        <v>190</v>
      </c>
      <c r="B183" s="48">
        <v>1589</v>
      </c>
      <c r="C183" s="59"/>
      <c r="D183" s="25">
        <f>B183</f>
        <v>1589</v>
      </c>
      <c r="E183" s="26"/>
      <c r="F183" s="57" t="s">
        <v>165</v>
      </c>
      <c r="G183" s="133">
        <f>SUMIF('Total Cost by Fee - Ex E'!$A$5:$A$254,'COS - Ex B'!A183,'Total Cost by Fee - Ex E'!$B$5:$B$254)</f>
        <v>306.03280499999994</v>
      </c>
      <c r="H183" s="59"/>
      <c r="I183" s="25"/>
      <c r="J183" s="25">
        <v>1704</v>
      </c>
      <c r="K183" s="26"/>
      <c r="L183" s="57" t="s">
        <v>165</v>
      </c>
    </row>
    <row r="184" spans="1:12" ht="12.75">
      <c r="A184" s="15" t="s">
        <v>215</v>
      </c>
      <c r="B184" s="48">
        <v>1108</v>
      </c>
      <c r="C184" s="59"/>
      <c r="D184" s="25">
        <f>B184</f>
        <v>1108</v>
      </c>
      <c r="E184" s="26"/>
      <c r="F184" s="57" t="s">
        <v>165</v>
      </c>
      <c r="G184" s="133">
        <f>SUMIF('Total Cost by Fee - Ex E'!$A$5:$A$254,'COS - Ex B'!A184,'Total Cost by Fee - Ex E'!$B$5:$B$254)</f>
        <v>1890.9594431249998</v>
      </c>
      <c r="H184" s="59"/>
      <c r="I184" s="25"/>
      <c r="J184" s="25">
        <v>1196</v>
      </c>
      <c r="K184" s="26"/>
      <c r="L184" s="57" t="s">
        <v>165</v>
      </c>
    </row>
    <row r="185" spans="1:12" ht="25.5">
      <c r="A185" s="15" t="s">
        <v>216</v>
      </c>
      <c r="B185" s="48">
        <v>330</v>
      </c>
      <c r="C185" s="59">
        <f>B185</f>
        <v>330</v>
      </c>
      <c r="D185" s="25"/>
      <c r="E185" s="26" t="s">
        <v>227</v>
      </c>
      <c r="F185" s="57" t="s">
        <v>165</v>
      </c>
      <c r="G185" s="133">
        <f>SUMIF('Total Cost by Fee - Ex E'!$A$5:$A$254,'COS - Ex B'!A185,'Total Cost by Fee - Ex E'!$B$5:$B$254)</f>
        <v>1301.260190625</v>
      </c>
      <c r="H185" s="59">
        <v>364</v>
      </c>
      <c r="I185" s="25"/>
      <c r="J185" s="25"/>
      <c r="K185" s="26" t="s">
        <v>227</v>
      </c>
      <c r="L185" s="57" t="s">
        <v>165</v>
      </c>
    </row>
    <row r="186" spans="1:12" ht="18">
      <c r="A186" s="15" t="s">
        <v>191</v>
      </c>
      <c r="B186" s="48">
        <v>372</v>
      </c>
      <c r="C186" s="59">
        <f>B186</f>
        <v>372</v>
      </c>
      <c r="D186" s="25"/>
      <c r="E186" s="26"/>
      <c r="F186" s="57" t="s">
        <v>165</v>
      </c>
      <c r="G186" s="133">
        <f>SUMIF('Total Cost by Fee - Ex E'!$A$5:$A$254,'COS - Ex B'!A186,'Total Cost by Fee - Ex E'!$B$5:$B$254)</f>
        <v>55.828880625000004</v>
      </c>
      <c r="H186" s="59"/>
      <c r="I186" s="172"/>
      <c r="J186" s="25"/>
      <c r="K186" s="26"/>
      <c r="L186" s="57" t="s">
        <v>165</v>
      </c>
    </row>
    <row r="187" spans="1:12" ht="18">
      <c r="A187" s="15" t="s">
        <v>435</v>
      </c>
      <c r="B187" s="48"/>
      <c r="C187" s="59"/>
      <c r="D187" s="25"/>
      <c r="E187" s="26"/>
      <c r="F187" s="57"/>
      <c r="G187" s="133"/>
      <c r="H187" s="59">
        <v>50</v>
      </c>
      <c r="I187" s="172"/>
      <c r="J187" s="25"/>
      <c r="K187" s="26"/>
      <c r="L187" s="57"/>
    </row>
    <row r="188" spans="1:12" ht="18">
      <c r="A188" s="15" t="s">
        <v>436</v>
      </c>
      <c r="B188" s="48"/>
      <c r="C188" s="59"/>
      <c r="D188" s="25"/>
      <c r="E188" s="26"/>
      <c r="F188" s="57"/>
      <c r="G188" s="133"/>
      <c r="H188" s="59">
        <v>10</v>
      </c>
      <c r="I188" s="172"/>
      <c r="J188" s="25"/>
      <c r="K188" s="26"/>
      <c r="L188" s="57"/>
    </row>
    <row r="189" spans="1:12" ht="12.75">
      <c r="A189" s="15" t="s">
        <v>192</v>
      </c>
      <c r="B189" s="48">
        <v>372</v>
      </c>
      <c r="C189" s="59">
        <f>B189</f>
        <v>372</v>
      </c>
      <c r="D189" s="25"/>
      <c r="E189" s="26"/>
      <c r="F189" s="57" t="s">
        <v>165</v>
      </c>
      <c r="G189" s="133">
        <f>SUMIF('Total Cost by Fee - Ex E'!$A$5:$A$254,'COS - Ex B'!A189,'Total Cost by Fee - Ex E'!$B$5:$B$254)</f>
        <v>437.12406562499996</v>
      </c>
      <c r="H189" s="59">
        <v>406</v>
      </c>
      <c r="I189" s="25"/>
      <c r="J189" s="25"/>
      <c r="K189" s="26"/>
      <c r="L189" s="57" t="s">
        <v>165</v>
      </c>
    </row>
    <row r="190" spans="1:12" ht="12.75">
      <c r="A190" s="15" t="s">
        <v>193</v>
      </c>
      <c r="B190" s="48">
        <v>372</v>
      </c>
      <c r="C190" s="59">
        <f>B190</f>
        <v>372</v>
      </c>
      <c r="D190" s="25"/>
      <c r="E190" s="26"/>
      <c r="F190" s="57" t="s">
        <v>165</v>
      </c>
      <c r="G190" s="133">
        <f>SUMIF('Total Cost by Fee - Ex E'!$A$5:$A$254,'COS - Ex B'!A190,'Total Cost by Fee - Ex E'!$B$5:$B$254)</f>
        <v>437.12406562499996</v>
      </c>
      <c r="H190" s="59">
        <v>406</v>
      </c>
      <c r="I190" s="25"/>
      <c r="J190" s="25"/>
      <c r="K190" s="26"/>
      <c r="L190" s="57" t="s">
        <v>165</v>
      </c>
    </row>
    <row r="191" spans="1:12" ht="12.75">
      <c r="A191" s="15" t="s">
        <v>290</v>
      </c>
      <c r="B191" s="48">
        <v>287</v>
      </c>
      <c r="C191" s="59">
        <v>286</v>
      </c>
      <c r="D191" s="25"/>
      <c r="E191" s="26" t="s">
        <v>299</v>
      </c>
      <c r="F191" s="57" t="s">
        <v>165</v>
      </c>
      <c r="G191" s="133">
        <f>SUMIF('Total Cost by Fee - Ex E'!$A$5:$A$254,'COS - Ex B'!A191,'Total Cost by Fee - Ex E'!$B$5:$B$254)</f>
        <v>743.1568706249999</v>
      </c>
      <c r="H191" s="59">
        <v>316</v>
      </c>
      <c r="I191" s="25"/>
      <c r="J191" s="25"/>
      <c r="K191" s="26"/>
      <c r="L191" s="57" t="s">
        <v>165</v>
      </c>
    </row>
    <row r="192" spans="1:12" ht="12.75">
      <c r="A192" s="15" t="s">
        <v>291</v>
      </c>
      <c r="B192" s="48">
        <v>287</v>
      </c>
      <c r="C192" s="59">
        <v>286</v>
      </c>
      <c r="D192" s="25"/>
      <c r="E192" s="26" t="s">
        <v>299</v>
      </c>
      <c r="F192" s="57" t="s">
        <v>165</v>
      </c>
      <c r="G192" s="133">
        <f>SUMIF('Total Cost by Fee - Ex E'!$A$5:$A$254,'COS - Ex B'!A192,'Total Cost by Fee - Ex E'!$B$5:$B$254)</f>
        <v>306.03280499999994</v>
      </c>
      <c r="H192" s="59">
        <v>316</v>
      </c>
      <c r="I192" s="25"/>
      <c r="J192" s="25"/>
      <c r="K192" s="26"/>
      <c r="L192" s="57" t="s">
        <v>165</v>
      </c>
    </row>
    <row r="193" spans="1:12" s="169" customFormat="1" ht="18">
      <c r="A193" s="170" t="s">
        <v>348</v>
      </c>
      <c r="B193" s="167">
        <v>100</v>
      </c>
      <c r="C193" s="137">
        <v>100</v>
      </c>
      <c r="D193" s="138"/>
      <c r="E193" s="166"/>
      <c r="F193" s="168"/>
      <c r="G193" s="165">
        <f>SUMIF('Total Cost by Fee - Ex E'!$A$5:$A$254,'COS - Ex B'!A193,'Total Cost by Fee - Ex E'!$B$5:$B$254)</f>
        <v>79.78025249999999</v>
      </c>
      <c r="H193" s="146">
        <v>100</v>
      </c>
      <c r="I193" s="147">
        <v>80</v>
      </c>
      <c r="J193" s="138"/>
      <c r="K193" s="166" t="s">
        <v>351</v>
      </c>
      <c r="L193" s="168" t="s">
        <v>165</v>
      </c>
    </row>
    <row r="194" spans="1:12" s="169" customFormat="1" ht="12.75">
      <c r="A194" s="170" t="s">
        <v>355</v>
      </c>
      <c r="B194" s="167">
        <v>38</v>
      </c>
      <c r="C194" s="137">
        <v>7</v>
      </c>
      <c r="D194" s="138"/>
      <c r="E194" s="166"/>
      <c r="F194" s="168"/>
      <c r="G194" s="165">
        <f>SUMIF('Total Cost by Fee - Ex E'!$A$5:$A$254,'COS - Ex B'!A194,'Total Cost by Fee - Ex E'!$B$5:$B$254)</f>
        <v>29.796601249999995</v>
      </c>
      <c r="H194" s="137">
        <v>7</v>
      </c>
      <c r="I194" s="138"/>
      <c r="J194" s="138"/>
      <c r="K194" s="166" t="s">
        <v>351</v>
      </c>
      <c r="L194" s="168"/>
    </row>
    <row r="195" spans="1:12" ht="12.75">
      <c r="A195" s="15"/>
      <c r="B195" s="48"/>
      <c r="C195" s="59"/>
      <c r="D195" s="25"/>
      <c r="E195" s="26"/>
      <c r="F195" s="57"/>
      <c r="G195" s="133"/>
      <c r="H195" s="59"/>
      <c r="I195" s="25"/>
      <c r="J195" s="25"/>
      <c r="K195" s="26"/>
      <c r="L195" s="57"/>
    </row>
    <row r="196" spans="1:12" ht="25.5" customHeight="1">
      <c r="A196" s="11" t="s">
        <v>115</v>
      </c>
      <c r="B196" s="48"/>
      <c r="C196" s="59"/>
      <c r="D196" s="25"/>
      <c r="E196" s="62"/>
      <c r="F196" s="57"/>
      <c r="G196" s="133"/>
      <c r="H196" s="59"/>
      <c r="I196" s="25"/>
      <c r="J196" s="25"/>
      <c r="K196" s="62"/>
      <c r="L196" s="57"/>
    </row>
    <row r="197" spans="1:12" ht="12.75">
      <c r="A197" s="15" t="s">
        <v>33</v>
      </c>
      <c r="B197" s="48">
        <v>93</v>
      </c>
      <c r="C197" s="59"/>
      <c r="D197" s="25"/>
      <c r="E197" s="62" t="s">
        <v>160</v>
      </c>
      <c r="F197" s="57" t="s">
        <v>169</v>
      </c>
      <c r="G197" s="133">
        <f>SUMIF('Total Cost by Fee - Ex E'!$A$5:$A$254,'COS - Ex B'!A197,'Total Cost by Fee - Ex E'!$B$5:$B$254)</f>
        <v>119.74579499999999</v>
      </c>
      <c r="H197" s="59"/>
      <c r="I197" s="25"/>
      <c r="J197" s="25"/>
      <c r="K197" s="62" t="s">
        <v>160</v>
      </c>
      <c r="L197" s="57" t="s">
        <v>169</v>
      </c>
    </row>
    <row r="198" spans="1:12" ht="12.75">
      <c r="A198" s="15" t="s">
        <v>323</v>
      </c>
      <c r="B198" s="48">
        <v>65</v>
      </c>
      <c r="C198" s="59">
        <v>50</v>
      </c>
      <c r="D198" s="25"/>
      <c r="E198" s="62"/>
      <c r="F198" s="57"/>
      <c r="G198" s="133">
        <f>SUMIF('Total Cost by Fee - Ex E'!$A$5:$A$254,'COS - Ex B'!A198,'Total Cost by Fee - Ex E'!$B$5:$B$254)</f>
        <v>75.06261749999999</v>
      </c>
      <c r="H198" s="59">
        <v>50</v>
      </c>
      <c r="I198" s="25"/>
      <c r="J198" s="25"/>
      <c r="K198" s="62"/>
      <c r="L198" s="57"/>
    </row>
    <row r="199" spans="1:12" ht="12.75">
      <c r="A199" s="15" t="s">
        <v>49</v>
      </c>
      <c r="B199" s="48" t="s">
        <v>142</v>
      </c>
      <c r="C199" s="59">
        <v>5</v>
      </c>
      <c r="D199" s="25"/>
      <c r="E199" s="65"/>
      <c r="F199" s="57" t="s">
        <v>169</v>
      </c>
      <c r="G199" s="133">
        <f>SUMIF('Total Cost by Fee - Ex E'!$A$5:$A$254,'COS - Ex B'!A199,'Total Cost by Fee - Ex E'!$B$5:$B$254)</f>
        <v>469.968205</v>
      </c>
      <c r="H199" s="171" t="s">
        <v>431</v>
      </c>
      <c r="I199" s="139"/>
      <c r="J199" s="25"/>
      <c r="K199" s="65"/>
      <c r="L199" s="57" t="s">
        <v>169</v>
      </c>
    </row>
    <row r="200" spans="1:12" ht="12.75">
      <c r="A200" s="15" t="s">
        <v>50</v>
      </c>
      <c r="B200" s="48" t="s">
        <v>142</v>
      </c>
      <c r="C200" s="59">
        <v>5</v>
      </c>
      <c r="D200" s="25"/>
      <c r="E200" s="65"/>
      <c r="F200" s="57" t="s">
        <v>169</v>
      </c>
      <c r="G200" s="133">
        <f>SUMIF('Total Cost by Fee - Ex E'!$A$5:$A$254,'COS - Ex B'!A200,'Total Cost by Fee - Ex E'!$B$5:$B$254)</f>
        <v>48.408105</v>
      </c>
      <c r="H200" s="171" t="s">
        <v>431</v>
      </c>
      <c r="I200" s="139"/>
      <c r="J200" s="25"/>
      <c r="K200" s="65"/>
      <c r="L200" s="57" t="s">
        <v>169</v>
      </c>
    </row>
    <row r="201" spans="1:12" ht="12.75">
      <c r="A201" s="15" t="s">
        <v>361</v>
      </c>
      <c r="B201" s="48"/>
      <c r="C201" s="59"/>
      <c r="D201" s="25"/>
      <c r="E201" s="65"/>
      <c r="F201" s="57"/>
      <c r="G201" s="133">
        <f>SUMIF('Total Cost by Fee - Ex E'!$A$5:$A$254,'COS - Ex B'!A201,'Total Cost by Fee - Ex E'!$B$5:$B$254)</f>
        <v>79.83053</v>
      </c>
      <c r="H201" s="59">
        <v>25</v>
      </c>
      <c r="I201" s="25"/>
      <c r="J201" s="25"/>
      <c r="K201" s="65"/>
      <c r="L201" s="57" t="s">
        <v>165</v>
      </c>
    </row>
    <row r="202" spans="1:12" ht="12.75">
      <c r="A202" s="15" t="s">
        <v>322</v>
      </c>
      <c r="B202" s="48"/>
      <c r="C202" s="59">
        <v>564</v>
      </c>
      <c r="D202" s="25"/>
      <c r="E202" s="65"/>
      <c r="F202" s="57" t="s">
        <v>324</v>
      </c>
      <c r="G202" s="133">
        <f>SUMIF('Total Cost by Fee - Ex E'!$A$5:$A$254,'COS - Ex B'!A202,'Total Cost by Fee - Ex E'!$B$5:$B$254)</f>
        <v>0</v>
      </c>
      <c r="H202" s="59">
        <v>564</v>
      </c>
      <c r="I202" s="25"/>
      <c r="J202" s="25"/>
      <c r="K202" s="65"/>
      <c r="L202" s="57" t="s">
        <v>324</v>
      </c>
    </row>
    <row r="203" spans="1:12" ht="12.75">
      <c r="A203" s="15" t="s">
        <v>34</v>
      </c>
      <c r="B203" s="48">
        <v>39</v>
      </c>
      <c r="C203" s="59"/>
      <c r="D203" s="25"/>
      <c r="E203" s="62" t="s">
        <v>160</v>
      </c>
      <c r="F203" s="57" t="s">
        <v>169</v>
      </c>
      <c r="G203" s="133">
        <f>SUMIF('Total Cost by Fee - Ex E'!$A$5:$A$254,'COS - Ex B'!A203,'Total Cost by Fee - Ex E'!$B$5:$B$254)</f>
        <v>38.9768925</v>
      </c>
      <c r="H203" s="59"/>
      <c r="I203" s="25"/>
      <c r="J203" s="25"/>
      <c r="K203" s="62" t="s">
        <v>160</v>
      </c>
      <c r="L203" s="57" t="s">
        <v>169</v>
      </c>
    </row>
    <row r="204" spans="1:12" ht="12.75">
      <c r="A204" s="15" t="s">
        <v>35</v>
      </c>
      <c r="B204" s="48">
        <v>39</v>
      </c>
      <c r="C204" s="59">
        <f>B204</f>
        <v>39</v>
      </c>
      <c r="D204" s="25"/>
      <c r="E204" s="62"/>
      <c r="F204" s="57" t="s">
        <v>165</v>
      </c>
      <c r="G204" s="133">
        <f>SUMIF('Total Cost by Fee - Ex E'!$A$5:$A$254,'COS - Ex B'!A204,'Total Cost by Fee - Ex E'!$B$5:$B$254)</f>
        <v>38.9768925</v>
      </c>
      <c r="H204" s="59">
        <f>G204</f>
        <v>38.9768925</v>
      </c>
      <c r="I204" s="25"/>
      <c r="J204" s="25"/>
      <c r="K204" s="62"/>
      <c r="L204" s="57" t="s">
        <v>165</v>
      </c>
    </row>
    <row r="205" spans="1:12" ht="12.75">
      <c r="A205" s="15" t="s">
        <v>36</v>
      </c>
      <c r="B205" s="48" t="s">
        <v>142</v>
      </c>
      <c r="C205" s="59"/>
      <c r="D205" s="25"/>
      <c r="E205" s="26" t="s">
        <v>161</v>
      </c>
      <c r="F205" s="57" t="s">
        <v>169</v>
      </c>
      <c r="G205" s="133"/>
      <c r="H205" s="59"/>
      <c r="I205" s="25"/>
      <c r="J205" s="25"/>
      <c r="K205" s="26"/>
      <c r="L205" s="57"/>
    </row>
    <row r="206" spans="1:12" ht="12.75">
      <c r="A206" s="15" t="s">
        <v>325</v>
      </c>
      <c r="B206" s="48">
        <v>31</v>
      </c>
      <c r="C206" s="59">
        <v>12</v>
      </c>
      <c r="D206" s="25"/>
      <c r="E206" s="26"/>
      <c r="F206" s="57" t="s">
        <v>165</v>
      </c>
      <c r="G206" s="133">
        <f>SUMIF('Total Cost by Fee - Ex E'!$A$5:$A$254,'COS - Ex B'!A206,'Total Cost by Fee - Ex E'!$B$5:$B$254)</f>
        <v>10.908104999999999</v>
      </c>
      <c r="H206" s="59">
        <v>12</v>
      </c>
      <c r="I206" s="25"/>
      <c r="J206" s="25"/>
      <c r="K206" s="26"/>
      <c r="L206" s="57" t="s">
        <v>165</v>
      </c>
    </row>
    <row r="207" spans="1:12" ht="12.75">
      <c r="A207" s="15" t="s">
        <v>326</v>
      </c>
      <c r="B207" s="48">
        <v>62</v>
      </c>
      <c r="C207" s="59">
        <v>25</v>
      </c>
      <c r="D207" s="25"/>
      <c r="E207" s="26"/>
      <c r="F207" s="57"/>
      <c r="G207" s="133">
        <f>SUMIF('Total Cost by Fee - Ex E'!$A$5:$A$254,'COS - Ex B'!A207,'Total Cost by Fee - Ex E'!$B$5:$B$254)</f>
        <v>41.7738425</v>
      </c>
      <c r="H207" s="171" t="s">
        <v>432</v>
      </c>
      <c r="I207" s="139"/>
      <c r="J207" s="25"/>
      <c r="K207" s="26"/>
      <c r="L207" s="57"/>
    </row>
    <row r="208" spans="1:12" ht="12.75">
      <c r="A208" s="15" t="s">
        <v>37</v>
      </c>
      <c r="B208" s="48" t="s">
        <v>142</v>
      </c>
      <c r="C208" s="59"/>
      <c r="D208" s="25"/>
      <c r="E208" s="26"/>
      <c r="F208" s="57" t="s">
        <v>169</v>
      </c>
      <c r="G208" s="133"/>
      <c r="H208" s="59"/>
      <c r="I208" s="25"/>
      <c r="J208" s="25"/>
      <c r="K208" s="26"/>
      <c r="L208" s="57"/>
    </row>
    <row r="209" spans="1:12" ht="12.75">
      <c r="A209" s="15" t="s">
        <v>307</v>
      </c>
      <c r="B209" s="48">
        <f>+'[1]Hours - Ex C'!$U$49*'[1]Rates - Ex D'!$U$4+'[1]Hours - Ex C'!$V$49*'[1]Rates - Ex D'!$V$4+'[1]Hours - Ex C'!$X$49*'[1]Rates - Ex D'!$X$4</f>
        <v>456.79472671428573</v>
      </c>
      <c r="C209" s="59">
        <v>450</v>
      </c>
      <c r="D209" s="25"/>
      <c r="E209" s="26" t="s">
        <v>327</v>
      </c>
      <c r="F209" s="57" t="s">
        <v>165</v>
      </c>
      <c r="G209" s="133">
        <f>SUMIF('Total Cost by Fee - Ex E'!$A$5:$A$254,'COS - Ex B'!A209,'Total Cost by Fee - Ex E'!$B$5:$B$254)</f>
        <v>704.953925</v>
      </c>
      <c r="H209" s="59">
        <v>450</v>
      </c>
      <c r="I209" s="25"/>
      <c r="J209" s="25"/>
      <c r="K209" s="26" t="s">
        <v>327</v>
      </c>
      <c r="L209" s="57" t="s">
        <v>165</v>
      </c>
    </row>
    <row r="210" spans="1:12" ht="12.75">
      <c r="A210" s="15" t="s">
        <v>330</v>
      </c>
      <c r="B210" s="48">
        <v>91</v>
      </c>
      <c r="C210" s="59">
        <v>75</v>
      </c>
      <c r="D210" s="25"/>
      <c r="E210" s="26" t="s">
        <v>327</v>
      </c>
      <c r="F210" s="57" t="s">
        <v>165</v>
      </c>
      <c r="G210" s="133">
        <f>SUMIF('Total Cost by Fee - Ex E'!$A$5:$A$254,'COS - Ex B'!A210,'Total Cost by Fee - Ex E'!$B$5:$B$254)</f>
        <v>112.89352099999999</v>
      </c>
      <c r="H210" s="59">
        <v>75</v>
      </c>
      <c r="I210" s="25"/>
      <c r="J210" s="25"/>
      <c r="K210" s="26" t="s">
        <v>327</v>
      </c>
      <c r="L210" s="57" t="s">
        <v>165</v>
      </c>
    </row>
    <row r="211" spans="1:12" ht="12.75">
      <c r="A211" s="15" t="s">
        <v>38</v>
      </c>
      <c r="B211" s="48" t="s">
        <v>142</v>
      </c>
      <c r="C211" s="59">
        <v>5</v>
      </c>
      <c r="D211" s="25"/>
      <c r="E211" s="26"/>
      <c r="F211" s="57" t="s">
        <v>169</v>
      </c>
      <c r="G211" s="133">
        <f>SUMIF('Total Cost by Fee - Ex E'!$A$5:$A$254,'COS - Ex B'!A211,'Total Cost by Fee - Ex E'!$B$5:$B$254)</f>
        <v>118.8074225</v>
      </c>
      <c r="H211" s="59">
        <v>5</v>
      </c>
      <c r="I211" s="25"/>
      <c r="J211" s="25"/>
      <c r="K211" s="26"/>
      <c r="L211" s="57" t="s">
        <v>169</v>
      </c>
    </row>
    <row r="212" spans="1:12" ht="24" customHeight="1">
      <c r="A212" s="15" t="s">
        <v>424</v>
      </c>
      <c r="B212" s="48" t="s">
        <v>142</v>
      </c>
      <c r="C212" s="59"/>
      <c r="D212" s="25"/>
      <c r="E212" s="26" t="s">
        <v>249</v>
      </c>
      <c r="F212" s="57" t="s">
        <v>225</v>
      </c>
      <c r="G212" s="133">
        <f>SUMIF('Total Cost by Fee - Ex E'!$A$5:$A$254,'COS - Ex B'!A212,'Total Cost by Fee - Ex E'!$B$5:$B$254)</f>
        <v>421.56010000000003</v>
      </c>
      <c r="H212" s="59"/>
      <c r="I212" s="25"/>
      <c r="J212" s="25"/>
      <c r="K212" s="26" t="s">
        <v>249</v>
      </c>
      <c r="L212" s="57" t="s">
        <v>225</v>
      </c>
    </row>
    <row r="213" spans="1:12" ht="12.75">
      <c r="A213" s="15" t="s">
        <v>40</v>
      </c>
      <c r="B213" s="48">
        <v>88</v>
      </c>
      <c r="C213" s="59">
        <f>B213</f>
        <v>88</v>
      </c>
      <c r="D213" s="25"/>
      <c r="E213" s="26" t="s">
        <v>162</v>
      </c>
      <c r="F213" s="57" t="s">
        <v>165</v>
      </c>
      <c r="G213" s="133">
        <f>SUMIF('Total Cost by Fee - Ex E'!$A$5:$A$254,'COS - Ex B'!A213,'Total Cost by Fee - Ex E'!$B$5:$B$254)</f>
        <v>117.86904999999999</v>
      </c>
      <c r="H213" s="59">
        <v>100</v>
      </c>
      <c r="I213" s="25"/>
      <c r="J213" s="25"/>
      <c r="K213" s="26" t="s">
        <v>162</v>
      </c>
      <c r="L213" s="57" t="s">
        <v>165</v>
      </c>
    </row>
    <row r="214" spans="1:12" ht="12.75">
      <c r="A214" s="15" t="s">
        <v>41</v>
      </c>
      <c r="B214" s="48">
        <v>21</v>
      </c>
      <c r="C214" s="59">
        <f>B214</f>
        <v>21</v>
      </c>
      <c r="D214" s="25"/>
      <c r="E214" s="62"/>
      <c r="F214" s="57" t="s">
        <v>165</v>
      </c>
      <c r="G214" s="133">
        <f>SUMIF('Total Cost by Fee - Ex E'!$A$5:$A$254,'COS - Ex B'!A214,'Total Cost by Fee - Ex E'!$B$5:$B$254)</f>
        <v>39.915265</v>
      </c>
      <c r="H214" s="59">
        <v>21</v>
      </c>
      <c r="I214" s="25"/>
      <c r="J214" s="25"/>
      <c r="K214" s="88" t="s">
        <v>369</v>
      </c>
      <c r="L214" s="57" t="s">
        <v>165</v>
      </c>
    </row>
    <row r="215" spans="1:12" ht="12.75">
      <c r="A215" s="15" t="s">
        <v>331</v>
      </c>
      <c r="B215" s="48"/>
      <c r="C215" s="59"/>
      <c r="D215" s="25"/>
      <c r="E215" s="62"/>
      <c r="F215" s="57"/>
      <c r="G215" s="133"/>
      <c r="H215" s="59"/>
      <c r="I215" s="25"/>
      <c r="J215" s="25"/>
      <c r="K215" s="62"/>
      <c r="L215" s="57"/>
    </row>
    <row r="216" spans="1:12" ht="12.75">
      <c r="A216" s="15" t="s">
        <v>332</v>
      </c>
      <c r="B216" s="48">
        <v>12</v>
      </c>
      <c r="C216" s="59">
        <v>12</v>
      </c>
      <c r="D216" s="25"/>
      <c r="E216" s="62"/>
      <c r="F216" s="57" t="s">
        <v>165</v>
      </c>
      <c r="G216" s="133">
        <f>SUMIF('Total Cost by Fee - Ex E'!$A$5:$A$254,'COS - Ex B'!A216,'Total Cost by Fee - Ex E'!$B$5:$B$254)</f>
        <v>10.908104999999999</v>
      </c>
      <c r="H216" s="59">
        <v>12</v>
      </c>
      <c r="I216" s="25"/>
      <c r="J216" s="25"/>
      <c r="L216" s="57" t="s">
        <v>165</v>
      </c>
    </row>
    <row r="217" spans="1:12" ht="12.75">
      <c r="A217" s="15" t="s">
        <v>314</v>
      </c>
      <c r="B217" s="13"/>
      <c r="C217" s="13">
        <v>5</v>
      </c>
      <c r="D217" s="25"/>
      <c r="E217" s="62"/>
      <c r="F217" s="57" t="s">
        <v>165</v>
      </c>
      <c r="G217" s="164">
        <f>SUMIF('Total Cost by Fee - Ex E'!$A$5:$A$254,'COS - Ex B'!A217,'Total Cost by Fee - Ex E'!$B$5:$B$254)</f>
        <v>0</v>
      </c>
      <c r="H217" s="149">
        <v>5</v>
      </c>
      <c r="I217" s="149"/>
      <c r="J217" s="25"/>
      <c r="K217" s="62"/>
      <c r="L217" s="57" t="s">
        <v>165</v>
      </c>
    </row>
    <row r="218" spans="1:12" ht="12.75">
      <c r="A218" s="15" t="s">
        <v>42</v>
      </c>
      <c r="B218" s="48">
        <v>466</v>
      </c>
      <c r="C218" s="59"/>
      <c r="D218" s="25"/>
      <c r="E218" s="26" t="s">
        <v>250</v>
      </c>
      <c r="F218" s="57" t="s">
        <v>165</v>
      </c>
      <c r="G218" s="133">
        <f>SUMIF('Total Cost by Fee - Ex E'!$A$5:$A$254,'COS - Ex B'!A218,'Total Cost by Fee - Ex E'!$B$5:$B$254)</f>
        <v>467.72271</v>
      </c>
      <c r="H218" s="59"/>
      <c r="I218" s="25"/>
      <c r="J218" s="25"/>
      <c r="K218" s="26" t="s">
        <v>250</v>
      </c>
      <c r="L218" s="57" t="s">
        <v>165</v>
      </c>
    </row>
    <row r="219" spans="1:12" ht="12.75">
      <c r="A219" s="15" t="s">
        <v>317</v>
      </c>
      <c r="B219" s="48">
        <v>25</v>
      </c>
      <c r="C219" s="59">
        <v>25</v>
      </c>
      <c r="D219" s="25"/>
      <c r="E219" s="26"/>
      <c r="F219" s="57"/>
      <c r="G219" s="133">
        <f>SUMIF('Total Cost by Fee - Ex E'!$A$5:$A$254,'COS - Ex B'!A219,'Total Cost by Fee - Ex E'!$B$5:$B$254)</f>
        <v>79.83053</v>
      </c>
      <c r="H219" s="171" t="s">
        <v>433</v>
      </c>
      <c r="I219" s="139"/>
      <c r="J219" s="25"/>
      <c r="K219" s="26"/>
      <c r="L219" s="57"/>
    </row>
    <row r="220" spans="1:12" ht="12.75">
      <c r="A220" s="15" t="s">
        <v>232</v>
      </c>
      <c r="B220" s="48">
        <v>350</v>
      </c>
      <c r="C220" s="59">
        <f>B220</f>
        <v>350</v>
      </c>
      <c r="D220" s="25"/>
      <c r="E220" s="26"/>
      <c r="F220" s="57" t="s">
        <v>165</v>
      </c>
      <c r="G220" s="133">
        <f>SUMIF('Total Cost by Fee - Ex E'!$A$5:$A$254,'COS - Ex B'!A220,'Total Cost by Fee - Ex E'!$B$5:$B$254)</f>
        <v>350.7920325</v>
      </c>
      <c r="H220" s="59">
        <v>350</v>
      </c>
      <c r="I220" s="25"/>
      <c r="J220" s="25"/>
      <c r="K220" s="26"/>
      <c r="L220" s="57" t="s">
        <v>165</v>
      </c>
    </row>
    <row r="221" spans="1:12" ht="12.75">
      <c r="A221" s="15" t="s">
        <v>104</v>
      </c>
      <c r="B221" s="48">
        <v>411</v>
      </c>
      <c r="C221" s="59">
        <f>B221</f>
        <v>411</v>
      </c>
      <c r="D221" s="25"/>
      <c r="E221" s="62"/>
      <c r="F221" s="57" t="s">
        <v>165</v>
      </c>
      <c r="G221" s="133">
        <f>SUMIF('Total Cost by Fee - Ex E'!$A$5:$A$254,'COS - Ex B'!A221,'Total Cost by Fee - Ex E'!$B$5:$B$254)</f>
        <v>476.66508500000003</v>
      </c>
      <c r="H221" s="59">
        <v>411</v>
      </c>
      <c r="I221" s="25"/>
      <c r="J221" s="25"/>
      <c r="K221" s="62"/>
      <c r="L221" s="57" t="s">
        <v>165</v>
      </c>
    </row>
    <row r="222" spans="1:12" ht="12.75">
      <c r="A222" s="15" t="s">
        <v>248</v>
      </c>
      <c r="B222" s="48">
        <v>411</v>
      </c>
      <c r="C222" s="59">
        <f>B222</f>
        <v>411</v>
      </c>
      <c r="D222" s="25"/>
      <c r="E222" s="62"/>
      <c r="F222" s="57" t="s">
        <v>165</v>
      </c>
      <c r="G222" s="133">
        <f>SUMIF('Total Cost by Fee - Ex E'!$A$5:$A$254,'COS - Ex B'!A222,'Total Cost by Fee - Ex E'!$B$5:$B$254)</f>
        <v>476.66508500000003</v>
      </c>
      <c r="H222" s="59">
        <v>411</v>
      </c>
      <c r="I222" s="25"/>
      <c r="J222" s="25"/>
      <c r="K222" s="62"/>
      <c r="L222" s="57" t="s">
        <v>165</v>
      </c>
    </row>
    <row r="223" spans="1:12" ht="12.75">
      <c r="A223" s="15" t="s">
        <v>43</v>
      </c>
      <c r="B223" s="48">
        <v>165</v>
      </c>
      <c r="C223" s="59">
        <f>B223</f>
        <v>165</v>
      </c>
      <c r="D223" s="25"/>
      <c r="E223" s="26" t="s">
        <v>266</v>
      </c>
      <c r="F223" s="57" t="s">
        <v>165</v>
      </c>
      <c r="G223" s="133">
        <f>SUMIF('Total Cost by Fee - Ex E'!$A$5:$A$254,'COS - Ex B'!A223,'Total Cost by Fee - Ex E'!$B$5:$B$254)</f>
        <v>165.31495499999997</v>
      </c>
      <c r="H223" s="59">
        <v>165</v>
      </c>
      <c r="I223" s="25"/>
      <c r="J223" s="25"/>
      <c r="K223" s="26" t="s">
        <v>327</v>
      </c>
      <c r="L223" s="57" t="s">
        <v>165</v>
      </c>
    </row>
    <row r="224" spans="1:12" ht="18">
      <c r="A224" s="15" t="s">
        <v>44</v>
      </c>
      <c r="B224" s="48">
        <v>245</v>
      </c>
      <c r="C224" s="59">
        <f>B224</f>
        <v>245</v>
      </c>
      <c r="D224" s="25"/>
      <c r="E224" s="62"/>
      <c r="F224" s="57" t="s">
        <v>165</v>
      </c>
      <c r="G224" s="133">
        <f>SUMIF('Total Cost by Fee - Ex E'!$A$5:$A$254,'COS - Ex B'!A224,'Total Cost by Fee - Ex E'!$B$5:$B$254)</f>
        <v>165.31495499999997</v>
      </c>
      <c r="H224" s="146">
        <v>245</v>
      </c>
      <c r="I224" s="147">
        <v>165</v>
      </c>
      <c r="J224" s="25"/>
      <c r="K224" s="62"/>
      <c r="L224" s="57" t="s">
        <v>165</v>
      </c>
    </row>
    <row r="225" spans="1:12" ht="38.25">
      <c r="A225" s="15" t="s">
        <v>46</v>
      </c>
      <c r="B225" s="48" t="s">
        <v>142</v>
      </c>
      <c r="C225" s="56" t="s">
        <v>217</v>
      </c>
      <c r="D225" s="66"/>
      <c r="E225" s="26" t="s">
        <v>164</v>
      </c>
      <c r="F225" s="57" t="s">
        <v>166</v>
      </c>
      <c r="G225" s="133">
        <f>SUMIF('Total Cost by Fee - Ex E'!$A$5:$A$254,'COS - Ex B'!A225,'Total Cost by Fee - Ex E'!$B$5:$B$254)</f>
        <v>0</v>
      </c>
      <c r="H225" s="56" t="s">
        <v>217</v>
      </c>
      <c r="I225" s="81"/>
      <c r="J225" s="66"/>
      <c r="K225" s="26" t="s">
        <v>164</v>
      </c>
      <c r="L225" s="57" t="s">
        <v>166</v>
      </c>
    </row>
    <row r="226" spans="1:12" s="22" customFormat="1" ht="12.75">
      <c r="A226" s="15" t="s">
        <v>318</v>
      </c>
      <c r="B226" s="48"/>
      <c r="C226" s="59">
        <v>15</v>
      </c>
      <c r="D226" s="25"/>
      <c r="E226" s="62"/>
      <c r="F226" s="57" t="s">
        <v>335</v>
      </c>
      <c r="G226" s="133">
        <f>SUMIF('Total Cost by Fee - Ex E'!$A$5:$A$254,'COS - Ex B'!A226,'Total Cost by Fee - Ex E'!$B$5:$B$254)</f>
        <v>0</v>
      </c>
      <c r="H226" s="59">
        <v>15</v>
      </c>
      <c r="I226" s="25"/>
      <c r="J226" s="25"/>
      <c r="K226" s="62"/>
      <c r="L226" s="57" t="s">
        <v>335</v>
      </c>
    </row>
    <row r="227" spans="1:12" ht="12.75">
      <c r="A227" s="15" t="s">
        <v>336</v>
      </c>
      <c r="B227" s="48"/>
      <c r="C227" s="59">
        <v>275</v>
      </c>
      <c r="D227" s="25"/>
      <c r="E227" s="62"/>
      <c r="F227" s="57" t="s">
        <v>319</v>
      </c>
      <c r="G227" s="133">
        <f>SUMIF('Total Cost by Fee - Ex E'!$A$5:$A$254,'COS - Ex B'!A227,'Total Cost by Fee - Ex E'!$B$5:$B$254)</f>
        <v>0</v>
      </c>
      <c r="H227" s="59">
        <v>275</v>
      </c>
      <c r="I227" s="25"/>
      <c r="J227" s="25"/>
      <c r="K227" s="62"/>
      <c r="L227" s="57" t="s">
        <v>319</v>
      </c>
    </row>
    <row r="228" spans="1:12" ht="12.75">
      <c r="A228" s="15" t="s">
        <v>434</v>
      </c>
      <c r="B228" s="48">
        <v>492</v>
      </c>
      <c r="C228" s="59">
        <f>B228</f>
        <v>492</v>
      </c>
      <c r="D228" s="25"/>
      <c r="E228" s="62"/>
      <c r="F228" s="57" t="s">
        <v>165</v>
      </c>
      <c r="G228" s="133">
        <f>SUMIF('Total Cost by Fee - Ex E'!$A$5:$A$254,'COS - Ex B'!A228,'Total Cost by Fee - Ex E'!$B$5:$B$254)</f>
        <v>0</v>
      </c>
      <c r="H228" s="59">
        <v>492</v>
      </c>
      <c r="I228" s="25"/>
      <c r="J228" s="25"/>
      <c r="K228" s="62"/>
      <c r="L228" s="57" t="s">
        <v>165</v>
      </c>
    </row>
    <row r="229" spans="1:12" ht="12.75">
      <c r="A229" s="15" t="s">
        <v>320</v>
      </c>
      <c r="B229" s="48"/>
      <c r="C229" s="59">
        <v>15</v>
      </c>
      <c r="D229" s="25"/>
      <c r="E229" s="62"/>
      <c r="F229" s="57" t="s">
        <v>321</v>
      </c>
      <c r="G229" s="133">
        <f>SUMIF('Total Cost by Fee - Ex E'!$A$5:$A$254,'COS - Ex B'!A229,'Total Cost by Fee - Ex E'!$B$5:$B$254)</f>
        <v>0</v>
      </c>
      <c r="H229" s="93">
        <v>15</v>
      </c>
      <c r="I229" s="140"/>
      <c r="J229" s="25"/>
      <c r="K229" s="62"/>
      <c r="L229" s="57" t="s">
        <v>321</v>
      </c>
    </row>
    <row r="230" spans="1:12" ht="12.75">
      <c r="A230" s="15" t="s">
        <v>48</v>
      </c>
      <c r="B230" s="48">
        <v>21</v>
      </c>
      <c r="C230" s="59"/>
      <c r="D230" s="25"/>
      <c r="E230" s="62" t="s">
        <v>160</v>
      </c>
      <c r="F230" s="57" t="s">
        <v>169</v>
      </c>
      <c r="G230" s="133">
        <f>SUMIF('Total Cost by Fee - Ex E'!$A$5:$A$254,'COS - Ex B'!A230,'Total Cost by Fee - Ex E'!$B$5:$B$254)</f>
        <v>117.86904999999999</v>
      </c>
      <c r="H230" s="59"/>
      <c r="I230" s="25"/>
      <c r="J230" s="25"/>
      <c r="K230" s="62" t="s">
        <v>160</v>
      </c>
      <c r="L230" s="57" t="s">
        <v>169</v>
      </c>
    </row>
    <row r="231" spans="1:12" ht="12.75">
      <c r="A231" s="15" t="s">
        <v>269</v>
      </c>
      <c r="B231" s="48">
        <v>99</v>
      </c>
      <c r="C231" s="59">
        <f>B231</f>
        <v>99</v>
      </c>
      <c r="D231" s="25"/>
      <c r="E231" s="62"/>
      <c r="F231" s="57" t="s">
        <v>165</v>
      </c>
      <c r="G231" s="133">
        <f>SUMIF('Total Cost by Fee - Ex E'!$A$5:$A$254,'COS - Ex B'!A231,'Total Cost by Fee - Ex E'!$B$5:$B$254)</f>
        <v>117.86904999999999</v>
      </c>
      <c r="H231" s="93" t="s">
        <v>370</v>
      </c>
      <c r="I231" s="139"/>
      <c r="J231" s="25"/>
      <c r="K231" s="62"/>
      <c r="L231" s="57" t="s">
        <v>165</v>
      </c>
    </row>
    <row r="232" spans="1:12" ht="12.75">
      <c r="A232" s="15"/>
      <c r="B232" s="48"/>
      <c r="C232" s="59"/>
      <c r="D232" s="25"/>
      <c r="E232" s="67"/>
      <c r="F232" s="57"/>
      <c r="G232" s="133"/>
      <c r="H232" s="59"/>
      <c r="I232" s="25"/>
      <c r="J232" s="25"/>
      <c r="K232" s="67"/>
      <c r="L232" s="57"/>
    </row>
    <row r="233" spans="1:12" ht="12.75">
      <c r="A233" s="15"/>
      <c r="B233" s="48"/>
      <c r="C233" s="59"/>
      <c r="D233" s="25"/>
      <c r="E233" s="62"/>
      <c r="F233" s="57"/>
      <c r="G233" s="133"/>
      <c r="H233" s="59"/>
      <c r="I233" s="25"/>
      <c r="J233" s="25"/>
      <c r="K233" s="62"/>
      <c r="L233" s="57"/>
    </row>
    <row r="234" spans="1:12" ht="12.75">
      <c r="A234" s="150"/>
      <c r="B234" s="50"/>
      <c r="C234" s="68"/>
      <c r="D234" s="69"/>
      <c r="E234" s="70"/>
      <c r="F234" s="71"/>
      <c r="G234" s="134"/>
      <c r="H234" s="68"/>
      <c r="I234" s="69"/>
      <c r="J234" s="69"/>
      <c r="K234" s="70"/>
      <c r="L234" s="71"/>
    </row>
    <row r="235" spans="1:7" ht="12.75">
      <c r="A235" s="151" t="s">
        <v>175</v>
      </c>
      <c r="G235" s="135"/>
    </row>
    <row r="236" spans="1:7" ht="12.75">
      <c r="A236" s="77" t="s">
        <v>176</v>
      </c>
      <c r="G236" s="135"/>
    </row>
    <row r="237" spans="1:7" ht="12.75">
      <c r="A237" s="77" t="s">
        <v>358</v>
      </c>
      <c r="G237" s="135"/>
    </row>
    <row r="238" spans="1:7" ht="12.75">
      <c r="A238" s="13" t="s">
        <v>255</v>
      </c>
      <c r="B238" s="52"/>
      <c r="G238" s="136"/>
    </row>
    <row r="239" spans="1:7" ht="12.75">
      <c r="A239" s="77">
        <f>269.483/252.273</f>
        <v>1.068219746068743</v>
      </c>
      <c r="B239" s="52"/>
      <c r="G239" s="136"/>
    </row>
    <row r="240" spans="1:7" ht="12.75">
      <c r="A240" s="77"/>
      <c r="B240" s="52"/>
      <c r="G240" s="136"/>
    </row>
    <row r="241" spans="1:12" ht="12.75">
      <c r="A241" s="15" t="s">
        <v>124</v>
      </c>
      <c r="B241" s="48">
        <v>21</v>
      </c>
      <c r="C241" s="58">
        <v>21</v>
      </c>
      <c r="D241" s="54"/>
      <c r="E241" s="55"/>
      <c r="F241" s="57" t="s">
        <v>165</v>
      </c>
      <c r="G241" s="133">
        <f>SUMIF('Total Cost by Fee - Ex E'!$A$5:$A$254,'COS - Ex B'!A241,'Total Cost by Fee - Ex E'!$B$5:$B$254)</f>
        <v>27.914440312500002</v>
      </c>
      <c r="H241" s="152">
        <v>21</v>
      </c>
      <c r="I241" s="153">
        <v>25</v>
      </c>
      <c r="J241" s="54"/>
      <c r="K241" s="55"/>
      <c r="L241" s="57" t="s">
        <v>165</v>
      </c>
    </row>
    <row r="242" ht="12.75">
      <c r="G242" s="135"/>
    </row>
    <row r="243" ht="12.75">
      <c r="G243" s="135"/>
    </row>
    <row r="244" ht="12.75">
      <c r="G244" s="135"/>
    </row>
    <row r="245" spans="1:7" ht="12.75">
      <c r="A245" s="22"/>
      <c r="G245" s="135"/>
    </row>
    <row r="246" ht="12.75">
      <c r="G246" s="135"/>
    </row>
    <row r="247" ht="12.75">
      <c r="G247" s="135"/>
    </row>
    <row r="248" ht="12.75">
      <c r="G248" s="135"/>
    </row>
    <row r="249" ht="12.75">
      <c r="G249" s="135"/>
    </row>
    <row r="250" ht="12.75">
      <c r="G250" s="135"/>
    </row>
    <row r="251" ht="12.75">
      <c r="G251" s="135"/>
    </row>
    <row r="252" ht="12.75">
      <c r="G252" s="135"/>
    </row>
    <row r="253" ht="12.75">
      <c r="G253" s="135"/>
    </row>
    <row r="254" ht="12.75">
      <c r="G254" s="135"/>
    </row>
    <row r="255" ht="12.75">
      <c r="G255" s="135"/>
    </row>
    <row r="256" ht="12.75">
      <c r="G256" s="135"/>
    </row>
    <row r="257" ht="12.75">
      <c r="G257" s="135"/>
    </row>
    <row r="258" ht="12.75">
      <c r="G258" s="135"/>
    </row>
    <row r="259" ht="12.75">
      <c r="G259" s="135"/>
    </row>
    <row r="260" ht="12.75">
      <c r="G260" s="135"/>
    </row>
  </sheetData>
  <sheetProtection/>
  <mergeCells count="5">
    <mergeCell ref="H1:L1"/>
    <mergeCell ref="G1:G2"/>
    <mergeCell ref="A1:A2"/>
    <mergeCell ref="B1:B2"/>
    <mergeCell ref="C1:F1"/>
  </mergeCells>
  <printOptions gridLines="1"/>
  <pageMargins left="0.43" right="0.47" top="1.16" bottom="0.83" header="0.67" footer="0.5"/>
  <pageSetup firstPageNumber="1" useFirstPageNumber="1" fitToHeight="0" fitToWidth="1" horizontalDpi="600" verticalDpi="600" orientation="landscape" paperSize="5" scale="73" r:id="rId3"/>
  <headerFooter alignWithMargins="0">
    <oddHeader>&amp;L&amp;14City of Oakley
2017 Cost of Service Study
Costs and Proposed Fee Schedule &amp;C&amp;14Exhibit B&amp;R&amp;14Report Dated March 30, 2017</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257"/>
  <sheetViews>
    <sheetView view="pageBreakPreview" zoomScale="60" zoomScaleNormal="90" workbookViewId="0" topLeftCell="A1">
      <pane xSplit="1" ySplit="2" topLeftCell="B3" activePane="bottomRight" state="frozen"/>
      <selection pane="topLeft" activeCell="A1" sqref="A1"/>
      <selection pane="topRight" activeCell="B1" sqref="B1"/>
      <selection pane="bottomLeft" activeCell="A3" sqref="A3"/>
      <selection pane="bottomRight" activeCell="B4" sqref="B4"/>
    </sheetView>
  </sheetViews>
  <sheetFormatPr defaultColWidth="9.140625" defaultRowHeight="12.75"/>
  <cols>
    <col min="1" max="1" width="69.140625" style="0" customWidth="1"/>
    <col min="2" max="2" width="14.8515625" style="0" customWidth="1"/>
    <col min="3" max="3" width="15.57421875" style="112" customWidth="1"/>
    <col min="4" max="4" width="16.00390625" style="112" customWidth="1"/>
    <col min="5" max="6" width="14.00390625" style="112" customWidth="1"/>
    <col min="7" max="8" width="11.7109375" style="112" customWidth="1"/>
    <col min="9" max="9" width="11.7109375" style="98" customWidth="1"/>
    <col min="10" max="10" width="17.28125" style="103" customWidth="1"/>
    <col min="11" max="11" width="11.7109375" style="103" customWidth="1"/>
    <col min="12" max="13" width="15.28125" style="103" bestFit="1" customWidth="1"/>
    <col min="14" max="15" width="11.7109375" style="103" customWidth="1"/>
    <col min="16" max="16" width="13.57421875" style="104" customWidth="1"/>
    <col min="17" max="17" width="15.00390625" style="103" customWidth="1"/>
    <col min="18" max="18" width="14.140625" style="103" customWidth="1"/>
    <col min="19" max="20" width="12.421875" style="98" customWidth="1"/>
    <col min="21" max="22" width="11.7109375" style="98" customWidth="1"/>
    <col min="23" max="23" width="20.8515625" style="98" bestFit="1" customWidth="1"/>
    <col min="24" max="25" width="11.7109375" style="98" customWidth="1"/>
    <col min="26" max="26" width="11.7109375" style="113" customWidth="1"/>
    <col min="27" max="27" width="16.421875" style="103" bestFit="1" customWidth="1"/>
    <col min="28" max="28" width="9.140625" style="103" customWidth="1"/>
    <col min="29" max="16384" width="9.140625" style="4" customWidth="1"/>
  </cols>
  <sheetData>
    <row r="1" spans="1:28" s="74" customFormat="1" ht="15" hidden="1">
      <c r="A1" s="106"/>
      <c r="B1" s="106"/>
      <c r="C1" s="126" t="s">
        <v>394</v>
      </c>
      <c r="D1" s="126" t="s">
        <v>395</v>
      </c>
      <c r="E1" s="126" t="s">
        <v>378</v>
      </c>
      <c r="F1" s="126" t="s">
        <v>379</v>
      </c>
      <c r="G1" s="126"/>
      <c r="H1" s="126" t="s">
        <v>381</v>
      </c>
      <c r="I1" s="126" t="s">
        <v>380</v>
      </c>
      <c r="J1" s="126" t="s">
        <v>382</v>
      </c>
      <c r="K1" s="126" t="s">
        <v>383</v>
      </c>
      <c r="L1" s="126" t="s">
        <v>384</v>
      </c>
      <c r="M1" s="126" t="s">
        <v>384</v>
      </c>
      <c r="N1" s="126" t="s">
        <v>398</v>
      </c>
      <c r="O1" s="126" t="s">
        <v>385</v>
      </c>
      <c r="P1" s="126" t="s">
        <v>386</v>
      </c>
      <c r="Q1" s="126" t="s">
        <v>387</v>
      </c>
      <c r="R1" s="126" t="s">
        <v>388</v>
      </c>
      <c r="S1" s="126" t="s">
        <v>396</v>
      </c>
      <c r="T1" s="126" t="s">
        <v>397</v>
      </c>
      <c r="U1" s="126" t="s">
        <v>400</v>
      </c>
      <c r="V1" s="126" t="s">
        <v>401</v>
      </c>
      <c r="W1" s="126" t="s">
        <v>402</v>
      </c>
      <c r="X1" s="126" t="s">
        <v>403</v>
      </c>
      <c r="Y1" s="126"/>
      <c r="Z1" s="100"/>
      <c r="AA1" s="127" t="s">
        <v>389</v>
      </c>
      <c r="AB1" s="127" t="s">
        <v>391</v>
      </c>
    </row>
    <row r="2" spans="1:28" s="12" customFormat="1" ht="45">
      <c r="A2" s="105"/>
      <c r="B2" s="105"/>
      <c r="C2" s="100" t="s">
        <v>392</v>
      </c>
      <c r="D2" s="100" t="s">
        <v>284</v>
      </c>
      <c r="E2" s="100" t="s">
        <v>376</v>
      </c>
      <c r="F2" s="100" t="s">
        <v>377</v>
      </c>
      <c r="G2" s="100" t="s">
        <v>119</v>
      </c>
      <c r="H2" s="100" t="s">
        <v>118</v>
      </c>
      <c r="I2" s="100" t="s">
        <v>364</v>
      </c>
      <c r="J2" s="100" t="s">
        <v>286</v>
      </c>
      <c r="K2" s="100" t="s">
        <v>107</v>
      </c>
      <c r="L2" s="100" t="s">
        <v>374</v>
      </c>
      <c r="M2" s="100" t="s">
        <v>120</v>
      </c>
      <c r="N2" s="100" t="s">
        <v>399</v>
      </c>
      <c r="O2" s="100" t="s">
        <v>121</v>
      </c>
      <c r="P2" s="100" t="s">
        <v>375</v>
      </c>
      <c r="Q2" s="100" t="s">
        <v>256</v>
      </c>
      <c r="R2" s="100" t="s">
        <v>285</v>
      </c>
      <c r="S2" s="100" t="s">
        <v>393</v>
      </c>
      <c r="T2" s="100" t="s">
        <v>357</v>
      </c>
      <c r="U2" s="100" t="s">
        <v>130</v>
      </c>
      <c r="V2" s="100" t="s">
        <v>316</v>
      </c>
      <c r="W2" s="100" t="s">
        <v>100</v>
      </c>
      <c r="X2" s="100" t="s">
        <v>99</v>
      </c>
      <c r="Y2" s="100" t="s">
        <v>315</v>
      </c>
      <c r="Z2" s="100" t="s">
        <v>127</v>
      </c>
      <c r="AA2" s="100" t="s">
        <v>350</v>
      </c>
      <c r="AB2" s="100" t="s">
        <v>390</v>
      </c>
    </row>
    <row r="3" spans="1:28" s="130" customFormat="1" ht="15">
      <c r="A3" s="128" t="s">
        <v>409</v>
      </c>
      <c r="B3" s="128"/>
      <c r="C3" s="129">
        <f>+'Rates - Ex D'!B3</f>
        <v>172.48940625</v>
      </c>
      <c r="D3" s="129">
        <f>+'Rates - Ex D'!C3</f>
        <v>111.65776125000001</v>
      </c>
      <c r="E3" s="129">
        <f>+'Rates - Ex D'!D3</f>
        <v>58.2959325</v>
      </c>
      <c r="F3" s="129">
        <f>+'Rates - Ex D'!E3</f>
        <v>90.3950775</v>
      </c>
      <c r="G3" s="129">
        <f>+'Rates - Ex D'!F3</f>
        <v>240</v>
      </c>
      <c r="H3" s="129">
        <f>+'Rates - Ex D'!G3</f>
        <v>223.209309375</v>
      </c>
      <c r="I3" s="129">
        <f>+'Rates - Ex D'!H3</f>
        <v>174.84962624999997</v>
      </c>
      <c r="J3" s="129">
        <f>+'Rates - Ex D'!I3</f>
        <v>105.39002500000001</v>
      </c>
      <c r="K3" s="129">
        <f>+'Rates - Ex D'!J3</f>
        <v>255.76740312500002</v>
      </c>
      <c r="L3" s="129">
        <f>+'Rates - Ex D'!K3</f>
        <v>174.938359375</v>
      </c>
      <c r="M3" s="129">
        <f>+'Rates - Ex D'!L3</f>
        <v>174.938359375</v>
      </c>
      <c r="N3" s="129">
        <f>+'Rates - Ex D'!M3</f>
        <v>145.186925</v>
      </c>
      <c r="O3" s="129">
        <f>+'Rates - Ex D'!N3</f>
        <v>114.10867812500001</v>
      </c>
      <c r="P3" s="129">
        <f>+'Rates - Ex D'!O3</f>
        <v>102.27014687500001</v>
      </c>
      <c r="Q3" s="129">
        <f>+'Rates - Ex D'!P3</f>
        <v>149.11253749999997</v>
      </c>
      <c r="R3" s="129">
        <f>+'Rates - Ex D'!Q3</f>
        <v>105.68939999999999</v>
      </c>
      <c r="S3" s="129">
        <f>+'Rates - Ex D'!R3</f>
        <v>162.86107499999997</v>
      </c>
      <c r="T3" s="129">
        <f>+'Rates - Ex D'!S3</f>
        <v>54.041974999999994</v>
      </c>
      <c r="U3" s="129">
        <f>+'Rates - Ex D'!T3</f>
        <v>220.41993999999997</v>
      </c>
      <c r="V3" s="129">
        <f>+'Rates - Ex D'!U3</f>
        <v>197.583815</v>
      </c>
      <c r="W3" s="129">
        <f>+'Rates - Ex D'!V3</f>
        <v>155.90757</v>
      </c>
      <c r="X3" s="129">
        <f>+'Rates - Ex D'!W3</f>
        <v>79.83053</v>
      </c>
      <c r="Y3" s="129">
        <f>+'Rates - Ex D'!X3</f>
        <v>21.816209999999998</v>
      </c>
      <c r="Z3" s="129">
        <f>+'Rates - Ex D'!Y3</f>
        <v>150</v>
      </c>
      <c r="AA3" s="129">
        <f>+'Rates - Ex D'!Z3</f>
        <v>60.23920499999999</v>
      </c>
      <c r="AB3" s="129">
        <f>+'Rates - Ex D'!AA3</f>
        <v>78.16418999999999</v>
      </c>
    </row>
    <row r="4" spans="1:28" s="13" customFormat="1" ht="25.5" customHeight="1">
      <c r="A4" s="11" t="s">
        <v>112</v>
      </c>
      <c r="B4" s="11"/>
      <c r="C4" s="115"/>
      <c r="D4" s="115"/>
      <c r="E4" s="115"/>
      <c r="F4" s="115"/>
      <c r="G4" s="115"/>
      <c r="H4" s="115"/>
      <c r="I4" s="98"/>
      <c r="J4" s="98"/>
      <c r="K4" s="98"/>
      <c r="L4" s="98"/>
      <c r="M4" s="98"/>
      <c r="N4" s="98"/>
      <c r="O4" s="98"/>
      <c r="P4" s="101"/>
      <c r="Q4" s="98"/>
      <c r="R4" s="98"/>
      <c r="S4" s="98"/>
      <c r="T4" s="98"/>
      <c r="U4" s="98"/>
      <c r="V4" s="98"/>
      <c r="W4" s="98"/>
      <c r="X4" s="98"/>
      <c r="Y4" s="98"/>
      <c r="Z4" s="113"/>
      <c r="AA4" s="114"/>
      <c r="AB4" s="114"/>
    </row>
    <row r="5" spans="1:18" ht="15">
      <c r="A5" s="95" t="s">
        <v>257</v>
      </c>
      <c r="B5" s="95">
        <f>SUM(C5:AB5)</f>
        <v>0.67</v>
      </c>
      <c r="E5" s="112">
        <v>0.67</v>
      </c>
      <c r="J5" s="98"/>
      <c r="K5" s="98"/>
      <c r="L5" s="98"/>
      <c r="M5" s="98"/>
      <c r="N5" s="98"/>
      <c r="O5" s="98"/>
      <c r="P5" s="101"/>
      <c r="Q5" s="98"/>
      <c r="R5" s="98"/>
    </row>
    <row r="6" spans="1:18" ht="15">
      <c r="A6" s="95" t="s">
        <v>101</v>
      </c>
      <c r="B6" s="95">
        <f aca="true" t="shared" si="0" ref="B6:B69">SUM(C6:AB6)</f>
        <v>0.08</v>
      </c>
      <c r="F6" s="112">
        <v>0.08</v>
      </c>
      <c r="J6" s="98"/>
      <c r="K6" s="98"/>
      <c r="L6" s="98"/>
      <c r="M6" s="98"/>
      <c r="N6" s="98"/>
      <c r="O6" s="98"/>
      <c r="P6" s="101"/>
      <c r="Q6" s="98"/>
      <c r="R6" s="98"/>
    </row>
    <row r="7" spans="1:18" ht="15">
      <c r="A7" s="95" t="s">
        <v>103</v>
      </c>
      <c r="B7" s="95">
        <f t="shared" si="0"/>
        <v>0.08</v>
      </c>
      <c r="F7" s="112">
        <v>0.08</v>
      </c>
      <c r="J7" s="98"/>
      <c r="K7" s="98"/>
      <c r="L7" s="98"/>
      <c r="M7" s="98"/>
      <c r="N7" s="98"/>
      <c r="O7" s="98"/>
      <c r="P7" s="101"/>
      <c r="Q7" s="98"/>
      <c r="R7" s="98"/>
    </row>
    <row r="8" spans="1:18" ht="15">
      <c r="A8" s="95" t="s">
        <v>102</v>
      </c>
      <c r="B8" s="95">
        <f t="shared" si="0"/>
        <v>0.08</v>
      </c>
      <c r="F8" s="112">
        <v>0.08</v>
      </c>
      <c r="J8" s="98"/>
      <c r="K8" s="98"/>
      <c r="L8" s="98"/>
      <c r="M8" s="98"/>
      <c r="N8" s="98"/>
      <c r="O8" s="98"/>
      <c r="P8" s="101"/>
      <c r="Q8" s="98"/>
      <c r="R8" s="98"/>
    </row>
    <row r="9" spans="1:18" ht="15">
      <c r="A9" s="95" t="s">
        <v>0</v>
      </c>
      <c r="B9" s="95">
        <f t="shared" si="0"/>
        <v>0</v>
      </c>
      <c r="J9" s="98"/>
      <c r="K9" s="98"/>
      <c r="L9" s="98"/>
      <c r="M9" s="98"/>
      <c r="N9" s="98"/>
      <c r="O9" s="98"/>
      <c r="P9" s="101"/>
      <c r="Q9" s="98"/>
      <c r="R9" s="98"/>
    </row>
    <row r="10" spans="1:18" ht="15">
      <c r="A10" s="95" t="s">
        <v>1</v>
      </c>
      <c r="B10" s="95">
        <f t="shared" si="0"/>
        <v>0.5800000000000001</v>
      </c>
      <c r="C10" s="112">
        <v>0.25</v>
      </c>
      <c r="D10" s="112">
        <v>0.33</v>
      </c>
      <c r="J10" s="98"/>
      <c r="K10" s="98"/>
      <c r="L10" s="98"/>
      <c r="M10" s="98"/>
      <c r="N10" s="98"/>
      <c r="O10" s="98"/>
      <c r="P10" s="101"/>
      <c r="Q10" s="98"/>
      <c r="R10" s="98"/>
    </row>
    <row r="11" spans="1:18" ht="15">
      <c r="A11" s="95" t="s">
        <v>124</v>
      </c>
      <c r="B11" s="95">
        <f t="shared" si="0"/>
        <v>0.25</v>
      </c>
      <c r="D11" s="112">
        <v>0.25</v>
      </c>
      <c r="J11" s="98"/>
      <c r="K11" s="98"/>
      <c r="L11" s="98"/>
      <c r="M11" s="98"/>
      <c r="N11" s="98"/>
      <c r="O11" s="98"/>
      <c r="P11" s="101"/>
      <c r="Q11" s="98"/>
      <c r="R11" s="98"/>
    </row>
    <row r="12" spans="1:18" ht="15">
      <c r="A12" s="95" t="s">
        <v>31</v>
      </c>
      <c r="B12" s="95">
        <f t="shared" si="0"/>
        <v>0</v>
      </c>
      <c r="J12" s="98"/>
      <c r="K12" s="98"/>
      <c r="L12" s="98"/>
      <c r="M12" s="98"/>
      <c r="N12" s="98"/>
      <c r="O12" s="98"/>
      <c r="P12" s="101"/>
      <c r="Q12" s="98"/>
      <c r="R12" s="98"/>
    </row>
    <row r="13" spans="1:18" ht="15">
      <c r="A13" s="95" t="s">
        <v>32</v>
      </c>
      <c r="B13" s="95">
        <f t="shared" si="0"/>
        <v>0</v>
      </c>
      <c r="J13" s="98"/>
      <c r="K13" s="98"/>
      <c r="L13" s="98"/>
      <c r="M13" s="98"/>
      <c r="N13" s="98"/>
      <c r="O13" s="98"/>
      <c r="P13" s="101"/>
      <c r="Q13" s="98"/>
      <c r="R13" s="98"/>
    </row>
    <row r="14" spans="1:18" ht="15">
      <c r="A14" s="95" t="s">
        <v>134</v>
      </c>
      <c r="B14" s="95">
        <f t="shared" si="0"/>
        <v>0</v>
      </c>
      <c r="J14" s="98"/>
      <c r="K14" s="98"/>
      <c r="L14" s="98"/>
      <c r="M14" s="98"/>
      <c r="N14" s="98"/>
      <c r="O14" s="98"/>
      <c r="P14" s="101"/>
      <c r="Q14" s="98"/>
      <c r="R14" s="98"/>
    </row>
    <row r="15" spans="1:18" ht="15">
      <c r="A15" s="95" t="s">
        <v>28</v>
      </c>
      <c r="B15" s="95">
        <f t="shared" si="0"/>
        <v>2</v>
      </c>
      <c r="H15" s="112">
        <v>2</v>
      </c>
      <c r="J15" s="98"/>
      <c r="K15" s="98"/>
      <c r="L15" s="98"/>
      <c r="M15" s="98"/>
      <c r="N15" s="98"/>
      <c r="O15" s="98"/>
      <c r="P15" s="101"/>
      <c r="Q15" s="98"/>
      <c r="R15" s="98"/>
    </row>
    <row r="16" spans="1:18" ht="15">
      <c r="A16" s="95" t="s">
        <v>267</v>
      </c>
      <c r="B16" s="95">
        <f t="shared" si="0"/>
        <v>0</v>
      </c>
      <c r="J16" s="98"/>
      <c r="K16" s="98"/>
      <c r="L16" s="98"/>
      <c r="M16" s="98"/>
      <c r="N16" s="98"/>
      <c r="O16" s="98"/>
      <c r="P16" s="101"/>
      <c r="Q16" s="98"/>
      <c r="R16" s="98"/>
    </row>
    <row r="17" spans="1:18" ht="15">
      <c r="A17" s="95" t="s">
        <v>125</v>
      </c>
      <c r="B17" s="95">
        <f t="shared" si="0"/>
        <v>0</v>
      </c>
      <c r="J17" s="98"/>
      <c r="K17" s="98"/>
      <c r="L17" s="98"/>
      <c r="M17" s="98"/>
      <c r="N17" s="98"/>
      <c r="O17" s="98"/>
      <c r="P17" s="101"/>
      <c r="Q17" s="98"/>
      <c r="R17" s="98"/>
    </row>
    <row r="18" spans="1:18" ht="15">
      <c r="A18" s="107" t="s">
        <v>116</v>
      </c>
      <c r="B18" s="95">
        <f t="shared" si="0"/>
        <v>2</v>
      </c>
      <c r="F18" s="112">
        <v>2</v>
      </c>
      <c r="J18" s="98"/>
      <c r="K18" s="98"/>
      <c r="L18" s="98"/>
      <c r="M18" s="98"/>
      <c r="N18" s="98"/>
      <c r="O18" s="98"/>
      <c r="P18" s="101"/>
      <c r="Q18" s="98"/>
      <c r="R18" s="98"/>
    </row>
    <row r="19" spans="1:18" ht="15">
      <c r="A19" s="107" t="s">
        <v>117</v>
      </c>
      <c r="B19" s="95">
        <f t="shared" si="0"/>
        <v>0</v>
      </c>
      <c r="J19" s="98"/>
      <c r="K19" s="98"/>
      <c r="L19" s="98"/>
      <c r="M19" s="98"/>
      <c r="N19" s="98"/>
      <c r="O19" s="98"/>
      <c r="P19" s="101"/>
      <c r="Q19" s="98"/>
      <c r="R19" s="98"/>
    </row>
    <row r="20" spans="1:18" ht="15">
      <c r="A20" s="107"/>
      <c r="B20" s="95">
        <f t="shared" si="0"/>
        <v>0</v>
      </c>
      <c r="J20" s="98"/>
      <c r="K20" s="98"/>
      <c r="L20" s="98"/>
      <c r="M20" s="98"/>
      <c r="N20" s="98"/>
      <c r="O20" s="98"/>
      <c r="P20" s="101"/>
      <c r="Q20" s="98"/>
      <c r="R20" s="98"/>
    </row>
    <row r="21" spans="1:18" ht="15">
      <c r="A21" s="24" t="s">
        <v>300</v>
      </c>
      <c r="B21" s="95">
        <f t="shared" si="0"/>
        <v>0.66</v>
      </c>
      <c r="F21" s="112">
        <v>0.66</v>
      </c>
      <c r="J21" s="98"/>
      <c r="K21" s="98"/>
      <c r="L21" s="98"/>
      <c r="M21" s="98"/>
      <c r="N21" s="98"/>
      <c r="O21" s="98"/>
      <c r="P21" s="101"/>
      <c r="Q21" s="98"/>
      <c r="R21" s="98"/>
    </row>
    <row r="22" spans="1:18" ht="15">
      <c r="A22" s="23" t="s">
        <v>233</v>
      </c>
      <c r="B22" s="95">
        <f t="shared" si="0"/>
        <v>10</v>
      </c>
      <c r="H22" s="112">
        <v>10</v>
      </c>
      <c r="J22" s="98"/>
      <c r="K22" s="98"/>
      <c r="L22" s="98"/>
      <c r="M22" s="98"/>
      <c r="N22" s="98"/>
      <c r="O22" s="98"/>
      <c r="P22" s="101"/>
      <c r="Q22" s="98"/>
      <c r="R22" s="98"/>
    </row>
    <row r="23" spans="1:28" s="13" customFormat="1" ht="25.5" customHeight="1">
      <c r="A23" s="11" t="s">
        <v>113</v>
      </c>
      <c r="B23" s="95">
        <f t="shared" si="0"/>
        <v>0</v>
      </c>
      <c r="C23" s="115"/>
      <c r="D23" s="115"/>
      <c r="E23" s="115"/>
      <c r="F23" s="115"/>
      <c r="G23" s="115"/>
      <c r="H23" s="115"/>
      <c r="I23" s="98"/>
      <c r="J23" s="98"/>
      <c r="K23" s="98"/>
      <c r="L23" s="98"/>
      <c r="M23" s="98"/>
      <c r="N23" s="98"/>
      <c r="O23" s="98"/>
      <c r="P23" s="101"/>
      <c r="Q23" s="98"/>
      <c r="R23" s="98"/>
      <c r="S23" s="98"/>
      <c r="T23" s="98"/>
      <c r="U23" s="98"/>
      <c r="V23" s="98"/>
      <c r="W23" s="98"/>
      <c r="X23" s="98"/>
      <c r="Y23" s="98"/>
      <c r="Z23" s="113"/>
      <c r="AA23" s="114"/>
      <c r="AB23" s="114"/>
    </row>
    <row r="24" spans="1:18" ht="15.75">
      <c r="A24" s="108" t="s">
        <v>2</v>
      </c>
      <c r="B24" s="95">
        <f t="shared" si="0"/>
        <v>0</v>
      </c>
      <c r="C24" s="116"/>
      <c r="D24" s="116"/>
      <c r="E24" s="116"/>
      <c r="F24" s="116"/>
      <c r="G24" s="116"/>
      <c r="H24" s="116"/>
      <c r="J24" s="98"/>
      <c r="K24" s="98"/>
      <c r="L24" s="98"/>
      <c r="M24" s="98"/>
      <c r="N24" s="98"/>
      <c r="O24" s="98"/>
      <c r="P24" s="101"/>
      <c r="Q24" s="98"/>
      <c r="R24" s="98"/>
    </row>
    <row r="25" spans="1:18" ht="15">
      <c r="A25" s="95" t="s">
        <v>196</v>
      </c>
      <c r="B25" s="95">
        <f t="shared" si="0"/>
        <v>20.5</v>
      </c>
      <c r="G25" s="112">
        <v>0.5</v>
      </c>
      <c r="I25" s="98">
        <v>20</v>
      </c>
      <c r="J25" s="98"/>
      <c r="K25" s="98"/>
      <c r="L25" s="98"/>
      <c r="M25" s="98"/>
      <c r="N25" s="98"/>
      <c r="O25" s="98"/>
      <c r="P25" s="101"/>
      <c r="Q25" s="98"/>
      <c r="R25" s="98"/>
    </row>
    <row r="26" spans="1:18" ht="15">
      <c r="A26" s="95"/>
      <c r="B26" s="95">
        <f t="shared" si="0"/>
        <v>0</v>
      </c>
      <c r="J26" s="98"/>
      <c r="K26" s="98"/>
      <c r="L26" s="98"/>
      <c r="M26" s="98"/>
      <c r="N26" s="98"/>
      <c r="O26" s="98"/>
      <c r="P26" s="101"/>
      <c r="Q26" s="98"/>
      <c r="R26" s="98"/>
    </row>
    <row r="27" spans="1:18" ht="15.75">
      <c r="A27" s="108" t="s">
        <v>128</v>
      </c>
      <c r="B27" s="95">
        <f t="shared" si="0"/>
        <v>0</v>
      </c>
      <c r="C27" s="116"/>
      <c r="D27" s="116"/>
      <c r="E27" s="116"/>
      <c r="F27" s="116"/>
      <c r="G27" s="116"/>
      <c r="H27" s="116"/>
      <c r="J27" s="98"/>
      <c r="K27" s="98"/>
      <c r="L27" s="98"/>
      <c r="M27" s="98"/>
      <c r="N27" s="98"/>
      <c r="O27" s="98"/>
      <c r="P27" s="101"/>
      <c r="Q27" s="98"/>
      <c r="R27" s="98"/>
    </row>
    <row r="28" spans="1:18" ht="15">
      <c r="A28" s="95" t="s">
        <v>197</v>
      </c>
      <c r="B28" s="95">
        <f t="shared" si="0"/>
        <v>25.5</v>
      </c>
      <c r="G28" s="112">
        <v>0.5</v>
      </c>
      <c r="I28" s="98">
        <v>21</v>
      </c>
      <c r="J28" s="98"/>
      <c r="K28" s="98">
        <v>1</v>
      </c>
      <c r="L28" s="98">
        <v>1</v>
      </c>
      <c r="M28" s="98">
        <v>1</v>
      </c>
      <c r="N28" s="98">
        <v>1</v>
      </c>
      <c r="O28" s="98"/>
      <c r="P28" s="101"/>
      <c r="Q28" s="98"/>
      <c r="R28" s="98"/>
    </row>
    <row r="29" spans="1:18" ht="15">
      <c r="A29" s="95" t="s">
        <v>239</v>
      </c>
      <c r="B29" s="95">
        <f t="shared" si="0"/>
        <v>4</v>
      </c>
      <c r="I29" s="98">
        <v>4</v>
      </c>
      <c r="J29" s="98"/>
      <c r="K29" s="98"/>
      <c r="L29" s="98"/>
      <c r="M29" s="98"/>
      <c r="N29" s="98"/>
      <c r="O29" s="98"/>
      <c r="P29" s="101"/>
      <c r="Q29" s="98"/>
      <c r="R29" s="98"/>
    </row>
    <row r="30" spans="1:18" ht="15">
      <c r="A30" s="95"/>
      <c r="B30" s="95">
        <f t="shared" si="0"/>
        <v>0</v>
      </c>
      <c r="J30" s="98"/>
      <c r="K30" s="98"/>
      <c r="L30" s="98"/>
      <c r="M30" s="98"/>
      <c r="N30" s="98"/>
      <c r="O30" s="98"/>
      <c r="P30" s="101"/>
      <c r="Q30" s="98"/>
      <c r="R30" s="98"/>
    </row>
    <row r="31" spans="1:18" ht="15.75">
      <c r="A31" s="108" t="s">
        <v>236</v>
      </c>
      <c r="B31" s="95">
        <f t="shared" si="0"/>
        <v>0</v>
      </c>
      <c r="J31" s="98"/>
      <c r="K31" s="98"/>
      <c r="L31" s="98"/>
      <c r="M31" s="98"/>
      <c r="N31" s="98"/>
      <c r="O31" s="98"/>
      <c r="P31" s="101"/>
      <c r="Q31" s="98"/>
      <c r="R31" s="98"/>
    </row>
    <row r="32" spans="1:18" ht="15">
      <c r="A32" s="95" t="s">
        <v>237</v>
      </c>
      <c r="B32" s="95">
        <f t="shared" si="0"/>
        <v>0.5</v>
      </c>
      <c r="I32" s="98">
        <v>0.5</v>
      </c>
      <c r="J32" s="98"/>
      <c r="K32" s="98"/>
      <c r="L32" s="98"/>
      <c r="M32" s="98"/>
      <c r="N32" s="98"/>
      <c r="O32" s="98"/>
      <c r="P32" s="101"/>
      <c r="Q32" s="98"/>
      <c r="R32" s="98"/>
    </row>
    <row r="33" spans="1:18" ht="15">
      <c r="A33" s="95" t="s">
        <v>238</v>
      </c>
      <c r="B33" s="95">
        <f t="shared" si="0"/>
        <v>2.5</v>
      </c>
      <c r="I33" s="98">
        <v>2.5</v>
      </c>
      <c r="J33" s="98"/>
      <c r="K33" s="98"/>
      <c r="L33" s="98"/>
      <c r="M33" s="98"/>
      <c r="N33" s="98"/>
      <c r="O33" s="98"/>
      <c r="P33" s="101"/>
      <c r="Q33" s="98"/>
      <c r="R33" s="98"/>
    </row>
    <row r="34" spans="1:18" ht="15">
      <c r="A34" s="95"/>
      <c r="B34" s="95">
        <f t="shared" si="0"/>
        <v>0</v>
      </c>
      <c r="J34" s="98"/>
      <c r="K34" s="98"/>
      <c r="L34" s="98"/>
      <c r="M34" s="98"/>
      <c r="N34" s="98"/>
      <c r="O34" s="98"/>
      <c r="P34" s="101"/>
      <c r="Q34" s="98"/>
      <c r="R34" s="98"/>
    </row>
    <row r="35" spans="1:18" ht="15.75">
      <c r="A35" s="108" t="s">
        <v>234</v>
      </c>
      <c r="B35" s="95">
        <f t="shared" si="0"/>
        <v>0</v>
      </c>
      <c r="C35" s="116"/>
      <c r="D35" s="116"/>
      <c r="E35" s="116"/>
      <c r="F35" s="116"/>
      <c r="G35" s="116"/>
      <c r="H35" s="116"/>
      <c r="J35" s="98"/>
      <c r="K35" s="98"/>
      <c r="L35" s="98"/>
      <c r="M35" s="98"/>
      <c r="N35" s="98"/>
      <c r="O35" s="98"/>
      <c r="P35" s="101"/>
      <c r="Q35" s="98"/>
      <c r="R35" s="98"/>
    </row>
    <row r="36" spans="1:18" ht="15.75">
      <c r="A36" s="95" t="s">
        <v>272</v>
      </c>
      <c r="B36" s="95">
        <f t="shared" si="0"/>
        <v>1</v>
      </c>
      <c r="C36" s="116"/>
      <c r="D36" s="116"/>
      <c r="E36" s="116"/>
      <c r="F36" s="116"/>
      <c r="G36" s="116"/>
      <c r="H36" s="116"/>
      <c r="I36" s="98">
        <v>1</v>
      </c>
      <c r="J36" s="98"/>
      <c r="K36" s="98"/>
      <c r="L36" s="98"/>
      <c r="M36" s="98"/>
      <c r="N36" s="98"/>
      <c r="O36" s="98"/>
      <c r="P36" s="101"/>
      <c r="Q36" s="98"/>
      <c r="R36" s="98"/>
    </row>
    <row r="37" spans="1:21" ht="15">
      <c r="A37" s="95" t="s">
        <v>273</v>
      </c>
      <c r="B37" s="95">
        <f t="shared" si="0"/>
        <v>7.75</v>
      </c>
      <c r="I37" s="98">
        <v>4</v>
      </c>
      <c r="J37" s="98"/>
      <c r="K37" s="98"/>
      <c r="L37" s="98">
        <v>1</v>
      </c>
      <c r="M37" s="98">
        <v>1</v>
      </c>
      <c r="N37" s="98">
        <v>1</v>
      </c>
      <c r="O37" s="98"/>
      <c r="P37" s="101"/>
      <c r="Q37" s="98">
        <v>0.5</v>
      </c>
      <c r="R37" s="98"/>
      <c r="U37" s="98">
        <v>0.25</v>
      </c>
    </row>
    <row r="38" spans="1:21" ht="15">
      <c r="A38" s="95" t="s">
        <v>275</v>
      </c>
      <c r="B38" s="95">
        <f t="shared" si="0"/>
        <v>16.75</v>
      </c>
      <c r="G38" s="112">
        <v>1</v>
      </c>
      <c r="I38" s="98">
        <v>12</v>
      </c>
      <c r="J38" s="98"/>
      <c r="K38" s="98"/>
      <c r="L38" s="98">
        <v>1</v>
      </c>
      <c r="M38" s="98">
        <v>1</v>
      </c>
      <c r="N38" s="98">
        <v>1</v>
      </c>
      <c r="O38" s="98"/>
      <c r="P38" s="101"/>
      <c r="Q38" s="98">
        <v>0.5</v>
      </c>
      <c r="R38" s="98"/>
      <c r="U38" s="98">
        <v>0.25</v>
      </c>
    </row>
    <row r="39" spans="1:21" ht="30">
      <c r="A39" s="109" t="s">
        <v>274</v>
      </c>
      <c r="B39" s="95">
        <f t="shared" si="0"/>
        <v>44.75</v>
      </c>
      <c r="G39" s="112">
        <v>1</v>
      </c>
      <c r="I39" s="98">
        <v>18</v>
      </c>
      <c r="J39" s="98"/>
      <c r="K39" s="98"/>
      <c r="L39" s="101">
        <v>20</v>
      </c>
      <c r="M39" s="98">
        <v>2</v>
      </c>
      <c r="N39" s="98">
        <v>3</v>
      </c>
      <c r="O39" s="98"/>
      <c r="P39" s="101"/>
      <c r="Q39" s="98">
        <v>0.5</v>
      </c>
      <c r="R39" s="98"/>
      <c r="U39" s="98">
        <v>0.25</v>
      </c>
    </row>
    <row r="40" spans="1:18" ht="15">
      <c r="A40" s="95"/>
      <c r="B40" s="95">
        <f t="shared" si="0"/>
        <v>0</v>
      </c>
      <c r="J40" s="98"/>
      <c r="K40" s="98"/>
      <c r="L40" s="98"/>
      <c r="M40" s="98"/>
      <c r="N40" s="98"/>
      <c r="O40" s="98"/>
      <c r="P40" s="101"/>
      <c r="Q40" s="98"/>
      <c r="R40" s="98"/>
    </row>
    <row r="41" spans="1:18" ht="15.75">
      <c r="A41" s="108" t="s">
        <v>7</v>
      </c>
      <c r="B41" s="95">
        <f t="shared" si="0"/>
        <v>0</v>
      </c>
      <c r="C41" s="116"/>
      <c r="D41" s="116"/>
      <c r="E41" s="116"/>
      <c r="F41" s="116"/>
      <c r="G41" s="116"/>
      <c r="H41" s="116"/>
      <c r="J41" s="98"/>
      <c r="K41" s="98"/>
      <c r="L41" s="98"/>
      <c r="M41" s="98"/>
      <c r="N41" s="98"/>
      <c r="O41" s="98"/>
      <c r="P41" s="101"/>
      <c r="Q41" s="98"/>
      <c r="R41" s="98"/>
    </row>
    <row r="42" spans="1:18" ht="15">
      <c r="A42" s="95" t="s">
        <v>6</v>
      </c>
      <c r="B42" s="95">
        <f t="shared" si="0"/>
        <v>114</v>
      </c>
      <c r="G42" s="112">
        <v>2</v>
      </c>
      <c r="I42" s="98">
        <v>50</v>
      </c>
      <c r="J42" s="98"/>
      <c r="K42" s="98">
        <v>4</v>
      </c>
      <c r="L42" s="101">
        <v>40</v>
      </c>
      <c r="M42" s="98">
        <v>4</v>
      </c>
      <c r="N42" s="98">
        <v>12</v>
      </c>
      <c r="O42" s="98"/>
      <c r="P42" s="101"/>
      <c r="Q42" s="98">
        <v>2</v>
      </c>
      <c r="R42" s="98"/>
    </row>
    <row r="43" spans="1:21" ht="15">
      <c r="A43" s="95" t="s">
        <v>198</v>
      </c>
      <c r="B43" s="95">
        <f t="shared" si="0"/>
        <v>56.75</v>
      </c>
      <c r="G43" s="112">
        <v>1</v>
      </c>
      <c r="I43" s="98">
        <v>23</v>
      </c>
      <c r="J43" s="98"/>
      <c r="K43" s="98">
        <v>2</v>
      </c>
      <c r="L43" s="101">
        <v>20</v>
      </c>
      <c r="M43" s="98">
        <v>2</v>
      </c>
      <c r="N43" s="98">
        <v>8</v>
      </c>
      <c r="O43" s="98"/>
      <c r="P43" s="101"/>
      <c r="Q43" s="98">
        <v>0.5</v>
      </c>
      <c r="R43" s="98"/>
      <c r="U43" s="98">
        <v>0.25</v>
      </c>
    </row>
    <row r="44" spans="1:18" ht="15">
      <c r="A44" s="95" t="s">
        <v>4</v>
      </c>
      <c r="B44" s="95">
        <f t="shared" si="0"/>
        <v>22</v>
      </c>
      <c r="I44" s="98">
        <v>5</v>
      </c>
      <c r="J44" s="98"/>
      <c r="K44" s="98">
        <v>2</v>
      </c>
      <c r="L44" s="101">
        <v>5</v>
      </c>
      <c r="M44" s="98"/>
      <c r="N44" s="101">
        <v>10</v>
      </c>
      <c r="O44" s="98"/>
      <c r="P44" s="101"/>
      <c r="Q44" s="98"/>
      <c r="R44" s="98"/>
    </row>
    <row r="45" spans="1:18" ht="15">
      <c r="A45" s="95" t="s">
        <v>9</v>
      </c>
      <c r="B45" s="95">
        <f t="shared" si="0"/>
        <v>74</v>
      </c>
      <c r="G45" s="112">
        <v>2</v>
      </c>
      <c r="I45" s="98">
        <v>55</v>
      </c>
      <c r="J45" s="98"/>
      <c r="K45" s="101">
        <v>2</v>
      </c>
      <c r="L45" s="101">
        <v>5</v>
      </c>
      <c r="M45" s="101"/>
      <c r="N45" s="101">
        <v>10</v>
      </c>
      <c r="O45" s="98"/>
      <c r="P45" s="101"/>
      <c r="Q45" s="98"/>
      <c r="R45" s="98"/>
    </row>
    <row r="46" spans="1:18" ht="15">
      <c r="A46" s="15" t="s">
        <v>188</v>
      </c>
      <c r="B46" s="95">
        <f t="shared" si="0"/>
        <v>0</v>
      </c>
      <c r="J46" s="98"/>
      <c r="K46" s="98"/>
      <c r="L46" s="98"/>
      <c r="M46" s="98"/>
      <c r="N46" s="98"/>
      <c r="O46" s="98"/>
      <c r="P46" s="101"/>
      <c r="Q46" s="98"/>
      <c r="R46" s="98"/>
    </row>
    <row r="47" spans="1:18" ht="15">
      <c r="A47" s="95"/>
      <c r="B47" s="95">
        <f t="shared" si="0"/>
        <v>0</v>
      </c>
      <c r="J47" s="98"/>
      <c r="K47" s="98"/>
      <c r="L47" s="98"/>
      <c r="M47" s="98"/>
      <c r="N47" s="98"/>
      <c r="O47" s="98"/>
      <c r="P47" s="101"/>
      <c r="Q47" s="98"/>
      <c r="R47" s="98"/>
    </row>
    <row r="48" spans="1:18" ht="15.75">
      <c r="A48" s="108" t="s">
        <v>8</v>
      </c>
      <c r="B48" s="95">
        <f t="shared" si="0"/>
        <v>0</v>
      </c>
      <c r="C48" s="116"/>
      <c r="D48" s="116"/>
      <c r="E48" s="116"/>
      <c r="F48" s="116"/>
      <c r="G48" s="116"/>
      <c r="H48" s="116"/>
      <c r="J48" s="98"/>
      <c r="K48" s="98"/>
      <c r="L48" s="98"/>
      <c r="M48" s="98"/>
      <c r="N48" s="98"/>
      <c r="O48" s="98"/>
      <c r="P48" s="101"/>
      <c r="Q48" s="98"/>
      <c r="R48" s="98"/>
    </row>
    <row r="49" spans="1:18" ht="15">
      <c r="A49" s="95" t="s">
        <v>199</v>
      </c>
      <c r="B49" s="95">
        <f t="shared" si="0"/>
        <v>45</v>
      </c>
      <c r="G49" s="112">
        <v>2</v>
      </c>
      <c r="I49" s="98">
        <v>35</v>
      </c>
      <c r="J49" s="98"/>
      <c r="K49" s="98">
        <v>1</v>
      </c>
      <c r="L49" s="98">
        <v>2</v>
      </c>
      <c r="M49" s="98">
        <v>1</v>
      </c>
      <c r="N49" s="98">
        <v>4</v>
      </c>
      <c r="O49" s="98"/>
      <c r="P49" s="101"/>
      <c r="Q49" s="98"/>
      <c r="R49" s="98"/>
    </row>
    <row r="50" spans="1:18" ht="15">
      <c r="A50" s="95"/>
      <c r="B50" s="95">
        <f t="shared" si="0"/>
        <v>0</v>
      </c>
      <c r="J50" s="98"/>
      <c r="K50" s="98"/>
      <c r="L50" s="98"/>
      <c r="M50" s="98"/>
      <c r="N50" s="98"/>
      <c r="O50" s="98"/>
      <c r="P50" s="101"/>
      <c r="Q50" s="98"/>
      <c r="R50" s="98"/>
    </row>
    <row r="51" spans="1:18" ht="15">
      <c r="A51" s="95"/>
      <c r="B51" s="95">
        <f t="shared" si="0"/>
        <v>0</v>
      </c>
      <c r="J51" s="98"/>
      <c r="K51" s="98"/>
      <c r="L51" s="98"/>
      <c r="M51" s="98"/>
      <c r="N51" s="98"/>
      <c r="O51" s="98"/>
      <c r="P51" s="101"/>
      <c r="Q51" s="98"/>
      <c r="R51" s="98"/>
    </row>
    <row r="52" spans="1:18" ht="15.75">
      <c r="A52" s="108" t="s">
        <v>98</v>
      </c>
      <c r="B52" s="95">
        <f t="shared" si="0"/>
        <v>0</v>
      </c>
      <c r="C52" s="116"/>
      <c r="D52" s="116"/>
      <c r="E52" s="116"/>
      <c r="F52" s="116"/>
      <c r="G52" s="116"/>
      <c r="H52" s="116"/>
      <c r="J52" s="98"/>
      <c r="K52" s="98"/>
      <c r="L52" s="98"/>
      <c r="M52" s="98"/>
      <c r="N52" s="98"/>
      <c r="O52" s="98"/>
      <c r="P52" s="101"/>
      <c r="Q52" s="98"/>
      <c r="R52" s="98"/>
    </row>
    <row r="53" spans="1:18" ht="15">
      <c r="A53" s="95" t="s">
        <v>201</v>
      </c>
      <c r="B53" s="95">
        <f t="shared" si="0"/>
        <v>13</v>
      </c>
      <c r="G53" s="112">
        <v>1</v>
      </c>
      <c r="I53" s="98">
        <v>3</v>
      </c>
      <c r="J53" s="98"/>
      <c r="K53" s="98">
        <v>2</v>
      </c>
      <c r="L53" s="98">
        <v>2</v>
      </c>
      <c r="M53" s="98">
        <v>1</v>
      </c>
      <c r="N53" s="98">
        <v>4</v>
      </c>
      <c r="O53" s="98"/>
      <c r="P53" s="101"/>
      <c r="Q53" s="98"/>
      <c r="R53" s="98"/>
    </row>
    <row r="54" spans="1:18" ht="15">
      <c r="A54" s="95" t="s">
        <v>240</v>
      </c>
      <c r="B54" s="95">
        <f t="shared" si="0"/>
        <v>0</v>
      </c>
      <c r="J54" s="98"/>
      <c r="K54" s="98"/>
      <c r="L54" s="98"/>
      <c r="M54" s="98"/>
      <c r="N54" s="98"/>
      <c r="O54" s="98"/>
      <c r="P54" s="101"/>
      <c r="Q54" s="98"/>
      <c r="R54" s="98"/>
    </row>
    <row r="55" spans="1:18" ht="15">
      <c r="A55" s="95" t="s">
        <v>242</v>
      </c>
      <c r="B55" s="95">
        <f t="shared" si="0"/>
        <v>73</v>
      </c>
      <c r="I55" s="98">
        <v>55</v>
      </c>
      <c r="J55" s="98"/>
      <c r="K55" s="98">
        <v>4</v>
      </c>
      <c r="L55" s="98">
        <v>4</v>
      </c>
      <c r="M55" s="98">
        <v>2</v>
      </c>
      <c r="N55" s="98">
        <v>8</v>
      </c>
      <c r="O55" s="98"/>
      <c r="P55" s="101"/>
      <c r="Q55" s="98"/>
      <c r="R55" s="98"/>
    </row>
    <row r="56" spans="1:18" ht="15">
      <c r="A56" s="95" t="s">
        <v>241</v>
      </c>
      <c r="B56" s="95">
        <f t="shared" si="0"/>
        <v>0</v>
      </c>
      <c r="J56" s="98"/>
      <c r="K56" s="98"/>
      <c r="L56" s="98"/>
      <c r="M56" s="98"/>
      <c r="N56" s="98"/>
      <c r="O56" s="98"/>
      <c r="P56" s="101"/>
      <c r="Q56" s="98"/>
      <c r="R56" s="98"/>
    </row>
    <row r="57" spans="1:18" ht="15">
      <c r="A57" s="95"/>
      <c r="B57" s="95">
        <f t="shared" si="0"/>
        <v>0</v>
      </c>
      <c r="J57" s="98"/>
      <c r="K57" s="98"/>
      <c r="L57" s="98"/>
      <c r="M57" s="98"/>
      <c r="N57" s="98"/>
      <c r="O57" s="98"/>
      <c r="P57" s="101"/>
      <c r="Q57" s="98"/>
      <c r="R57" s="98"/>
    </row>
    <row r="58" spans="1:18" ht="15.75">
      <c r="A58" s="108" t="s">
        <v>10</v>
      </c>
      <c r="B58" s="95">
        <f t="shared" si="0"/>
        <v>0</v>
      </c>
      <c r="C58" s="116"/>
      <c r="D58" s="116"/>
      <c r="E58" s="116"/>
      <c r="F58" s="116"/>
      <c r="G58" s="116"/>
      <c r="H58" s="116"/>
      <c r="J58" s="98"/>
      <c r="K58" s="98"/>
      <c r="L58" s="98"/>
      <c r="M58" s="98"/>
      <c r="N58" s="98"/>
      <c r="O58" s="98"/>
      <c r="P58" s="101"/>
      <c r="Q58" s="98"/>
      <c r="R58" s="98"/>
    </row>
    <row r="59" spans="1:18" ht="15">
      <c r="A59" s="95" t="s">
        <v>202</v>
      </c>
      <c r="B59" s="95">
        <f t="shared" si="0"/>
        <v>11.5</v>
      </c>
      <c r="E59" s="98">
        <v>0.5</v>
      </c>
      <c r="F59" s="98"/>
      <c r="G59" s="112">
        <v>1</v>
      </c>
      <c r="I59" s="98">
        <v>10</v>
      </c>
      <c r="J59" s="98"/>
      <c r="K59" s="98"/>
      <c r="L59" s="98"/>
      <c r="M59" s="98"/>
      <c r="N59" s="98"/>
      <c r="O59" s="98"/>
      <c r="P59" s="101"/>
      <c r="Q59" s="98"/>
      <c r="R59" s="98"/>
    </row>
    <row r="60" spans="1:18" ht="15">
      <c r="A60" s="95"/>
      <c r="B60" s="95">
        <f t="shared" si="0"/>
        <v>0</v>
      </c>
      <c r="J60" s="98"/>
      <c r="K60" s="98"/>
      <c r="L60" s="98"/>
      <c r="M60" s="98"/>
      <c r="N60" s="98"/>
      <c r="O60" s="98"/>
      <c r="P60" s="101"/>
      <c r="Q60" s="98"/>
      <c r="R60" s="98"/>
    </row>
    <row r="61" spans="1:18" ht="15">
      <c r="A61" s="95" t="s">
        <v>203</v>
      </c>
      <c r="B61" s="95">
        <f t="shared" si="0"/>
        <v>11.5</v>
      </c>
      <c r="E61" s="112">
        <v>0.5</v>
      </c>
      <c r="G61" s="112">
        <v>1</v>
      </c>
      <c r="I61" s="98">
        <v>10</v>
      </c>
      <c r="J61" s="98"/>
      <c r="K61" s="98"/>
      <c r="L61" s="98"/>
      <c r="M61" s="98"/>
      <c r="N61" s="98"/>
      <c r="O61" s="98"/>
      <c r="P61" s="101"/>
      <c r="Q61" s="98"/>
      <c r="R61" s="98"/>
    </row>
    <row r="62" spans="1:18" ht="15">
      <c r="A62" s="95" t="s">
        <v>204</v>
      </c>
      <c r="B62" s="95">
        <f t="shared" si="0"/>
        <v>11.5</v>
      </c>
      <c r="E62" s="112">
        <v>0.5</v>
      </c>
      <c r="G62" s="112">
        <v>1</v>
      </c>
      <c r="I62" s="98">
        <v>10</v>
      </c>
      <c r="J62" s="98"/>
      <c r="K62" s="98"/>
      <c r="L62" s="98"/>
      <c r="M62" s="98"/>
      <c r="N62" s="98"/>
      <c r="O62" s="98"/>
      <c r="P62" s="101"/>
      <c r="Q62" s="98"/>
      <c r="R62" s="98"/>
    </row>
    <row r="63" spans="1:18" ht="15">
      <c r="A63" s="95"/>
      <c r="B63" s="95">
        <f t="shared" si="0"/>
        <v>0</v>
      </c>
      <c r="J63" s="98"/>
      <c r="K63" s="98"/>
      <c r="L63" s="98"/>
      <c r="M63" s="98"/>
      <c r="N63" s="98"/>
      <c r="O63" s="98"/>
      <c r="P63" s="101"/>
      <c r="Q63" s="98"/>
      <c r="R63" s="98"/>
    </row>
    <row r="64" spans="1:18" ht="15.75">
      <c r="A64" s="108" t="s">
        <v>11</v>
      </c>
      <c r="B64" s="95">
        <f t="shared" si="0"/>
        <v>0</v>
      </c>
      <c r="C64" s="116"/>
      <c r="D64" s="116"/>
      <c r="E64" s="116"/>
      <c r="F64" s="116"/>
      <c r="G64" s="116"/>
      <c r="H64" s="116"/>
      <c r="J64" s="98"/>
      <c r="K64" s="98"/>
      <c r="L64" s="98"/>
      <c r="M64" s="98"/>
      <c r="N64" s="98"/>
      <c r="O64" s="98"/>
      <c r="P64" s="101"/>
      <c r="Q64" s="98"/>
      <c r="R64" s="98"/>
    </row>
    <row r="65" spans="1:18" ht="15">
      <c r="A65" s="95" t="s">
        <v>12</v>
      </c>
      <c r="B65" s="95">
        <f t="shared" si="0"/>
        <v>1</v>
      </c>
      <c r="I65" s="98">
        <v>1</v>
      </c>
      <c r="J65" s="98"/>
      <c r="K65" s="98"/>
      <c r="L65" s="98"/>
      <c r="M65" s="98"/>
      <c r="N65" s="98"/>
      <c r="O65" s="98"/>
      <c r="P65" s="101"/>
      <c r="Q65" s="98"/>
      <c r="R65" s="98"/>
    </row>
    <row r="66" spans="1:18" ht="15">
      <c r="A66" s="95" t="s">
        <v>13</v>
      </c>
      <c r="B66" s="95">
        <f t="shared" si="0"/>
        <v>5.25</v>
      </c>
      <c r="G66" s="112">
        <v>0.25</v>
      </c>
      <c r="I66" s="101">
        <v>5</v>
      </c>
      <c r="J66" s="98"/>
      <c r="K66" s="98"/>
      <c r="L66" s="98"/>
      <c r="M66" s="98"/>
      <c r="N66" s="98"/>
      <c r="O66" s="98"/>
      <c r="P66" s="101"/>
      <c r="Q66" s="98"/>
      <c r="R66" s="98"/>
    </row>
    <row r="67" spans="1:18" ht="15">
      <c r="A67" s="95"/>
      <c r="B67" s="95">
        <f t="shared" si="0"/>
        <v>0</v>
      </c>
      <c r="J67" s="98"/>
      <c r="K67" s="98"/>
      <c r="L67" s="98"/>
      <c r="M67" s="98"/>
      <c r="N67" s="98"/>
      <c r="O67" s="98"/>
      <c r="P67" s="101"/>
      <c r="Q67" s="98"/>
      <c r="R67" s="98"/>
    </row>
    <row r="68" spans="1:18" ht="15.75">
      <c r="A68" s="108"/>
      <c r="B68" s="95">
        <f t="shared" si="0"/>
        <v>0</v>
      </c>
      <c r="C68" s="116"/>
      <c r="D68" s="116"/>
      <c r="E68" s="116"/>
      <c r="F68" s="116"/>
      <c r="G68" s="116"/>
      <c r="H68" s="116"/>
      <c r="J68" s="98"/>
      <c r="K68" s="98"/>
      <c r="L68" s="98"/>
      <c r="M68" s="98"/>
      <c r="N68" s="98"/>
      <c r="O68" s="98"/>
      <c r="P68" s="101"/>
      <c r="Q68" s="98"/>
      <c r="R68" s="98"/>
    </row>
    <row r="69" spans="1:18" ht="15">
      <c r="A69" s="95"/>
      <c r="B69" s="95">
        <f t="shared" si="0"/>
        <v>0</v>
      </c>
      <c r="J69" s="98"/>
      <c r="K69" s="98"/>
      <c r="L69" s="98"/>
      <c r="M69" s="98"/>
      <c r="N69" s="98"/>
      <c r="O69" s="98"/>
      <c r="P69" s="101"/>
      <c r="Q69" s="98"/>
      <c r="R69" s="98"/>
    </row>
    <row r="70" spans="1:18" ht="15">
      <c r="A70" s="95" t="s">
        <v>16</v>
      </c>
      <c r="B70" s="95">
        <f aca="true" t="shared" si="1" ref="B70:B133">SUM(C70:AB70)</f>
        <v>0</v>
      </c>
      <c r="J70" s="98"/>
      <c r="K70" s="98"/>
      <c r="L70" s="98"/>
      <c r="M70" s="98"/>
      <c r="N70" s="98"/>
      <c r="O70" s="98"/>
      <c r="P70" s="101"/>
      <c r="Q70" s="98"/>
      <c r="R70" s="98"/>
    </row>
    <row r="71" spans="1:18" ht="15">
      <c r="A71" s="95" t="s">
        <v>17</v>
      </c>
      <c r="B71" s="95">
        <f t="shared" si="1"/>
        <v>0</v>
      </c>
      <c r="J71" s="98"/>
      <c r="K71" s="98"/>
      <c r="L71" s="98"/>
      <c r="M71" s="98"/>
      <c r="N71" s="98"/>
      <c r="O71" s="98"/>
      <c r="P71" s="101"/>
      <c r="Q71" s="98"/>
      <c r="R71" s="98"/>
    </row>
    <row r="72" spans="1:18" ht="15">
      <c r="A72" s="95"/>
      <c r="B72" s="95">
        <f t="shared" si="1"/>
        <v>0</v>
      </c>
      <c r="J72" s="98"/>
      <c r="K72" s="98"/>
      <c r="L72" s="98"/>
      <c r="M72" s="98"/>
      <c r="N72" s="98"/>
      <c r="O72" s="98"/>
      <c r="P72" s="101"/>
      <c r="Q72" s="98"/>
      <c r="R72" s="98"/>
    </row>
    <row r="73" spans="1:18" ht="15.75">
      <c r="A73" s="108" t="s">
        <v>20</v>
      </c>
      <c r="B73" s="95">
        <f t="shared" si="1"/>
        <v>0</v>
      </c>
      <c r="C73" s="116"/>
      <c r="D73" s="116"/>
      <c r="E73" s="116"/>
      <c r="F73" s="116"/>
      <c r="G73" s="116"/>
      <c r="H73" s="116"/>
      <c r="J73" s="98"/>
      <c r="K73" s="98"/>
      <c r="L73" s="98"/>
      <c r="M73" s="98"/>
      <c r="N73" s="98"/>
      <c r="O73" s="98"/>
      <c r="P73" s="101"/>
      <c r="Q73" s="98"/>
      <c r="R73" s="98"/>
    </row>
    <row r="74" spans="1:18" ht="15">
      <c r="A74" s="95" t="s">
        <v>268</v>
      </c>
      <c r="B74" s="95">
        <f t="shared" si="1"/>
        <v>3.5</v>
      </c>
      <c r="I74" s="98">
        <v>1.5</v>
      </c>
      <c r="J74" s="98"/>
      <c r="K74" s="98"/>
      <c r="L74" s="98">
        <v>1</v>
      </c>
      <c r="M74" s="98"/>
      <c r="N74" s="98"/>
      <c r="O74" s="98"/>
      <c r="P74" s="101"/>
      <c r="Q74" s="98">
        <v>1</v>
      </c>
      <c r="R74" s="98"/>
    </row>
    <row r="75" spans="1:18" ht="15">
      <c r="A75" s="95" t="s">
        <v>21</v>
      </c>
      <c r="B75" s="95">
        <f t="shared" si="1"/>
        <v>4</v>
      </c>
      <c r="I75" s="98">
        <v>4</v>
      </c>
      <c r="J75" s="98"/>
      <c r="K75" s="98"/>
      <c r="L75" s="98"/>
      <c r="M75" s="98"/>
      <c r="N75" s="98"/>
      <c r="O75" s="98"/>
      <c r="P75" s="101"/>
      <c r="Q75" s="98"/>
      <c r="R75" s="98"/>
    </row>
    <row r="76" spans="1:18" ht="15">
      <c r="A76" s="95" t="s">
        <v>22</v>
      </c>
      <c r="B76" s="95">
        <f t="shared" si="1"/>
        <v>2</v>
      </c>
      <c r="I76" s="98">
        <v>1</v>
      </c>
      <c r="J76" s="98"/>
      <c r="K76" s="98"/>
      <c r="L76" s="98"/>
      <c r="M76" s="98"/>
      <c r="N76" s="98"/>
      <c r="O76" s="98"/>
      <c r="P76" s="101"/>
      <c r="Q76" s="98">
        <v>1</v>
      </c>
      <c r="R76" s="98"/>
    </row>
    <row r="77" spans="1:18" ht="15">
      <c r="A77" s="109" t="s">
        <v>279</v>
      </c>
      <c r="B77" s="95">
        <f t="shared" si="1"/>
        <v>7</v>
      </c>
      <c r="I77" s="98">
        <v>5</v>
      </c>
      <c r="J77" s="98"/>
      <c r="K77" s="98"/>
      <c r="L77" s="98">
        <v>1</v>
      </c>
      <c r="M77" s="98"/>
      <c r="N77" s="98"/>
      <c r="O77" s="98"/>
      <c r="P77" s="101"/>
      <c r="Q77" s="98">
        <v>1</v>
      </c>
      <c r="R77" s="98"/>
    </row>
    <row r="78" spans="1:18" ht="15">
      <c r="A78" s="95" t="s">
        <v>23</v>
      </c>
      <c r="B78" s="95">
        <f t="shared" si="1"/>
        <v>12</v>
      </c>
      <c r="I78" s="98">
        <v>11</v>
      </c>
      <c r="J78" s="98"/>
      <c r="K78" s="98"/>
      <c r="L78" s="98"/>
      <c r="M78" s="98"/>
      <c r="N78" s="98"/>
      <c r="O78" s="98"/>
      <c r="P78" s="101"/>
      <c r="Q78" s="98">
        <v>1</v>
      </c>
      <c r="R78" s="98"/>
    </row>
    <row r="79" spans="1:18" ht="15">
      <c r="A79" s="95" t="s">
        <v>24</v>
      </c>
      <c r="B79" s="95">
        <f t="shared" si="1"/>
        <v>2.5</v>
      </c>
      <c r="I79" s="98">
        <v>1.5</v>
      </c>
      <c r="J79" s="98"/>
      <c r="K79" s="98"/>
      <c r="L79" s="98"/>
      <c r="M79" s="98"/>
      <c r="N79" s="98"/>
      <c r="O79" s="98"/>
      <c r="P79" s="101"/>
      <c r="Q79" s="98">
        <v>1</v>
      </c>
      <c r="R79" s="98"/>
    </row>
    <row r="80" spans="1:18" ht="15">
      <c r="A80" s="95" t="s">
        <v>263</v>
      </c>
      <c r="B80" s="95">
        <f t="shared" si="1"/>
        <v>3</v>
      </c>
      <c r="J80" s="98"/>
      <c r="K80" s="98">
        <v>1</v>
      </c>
      <c r="L80" s="98"/>
      <c r="M80" s="98"/>
      <c r="N80" s="98"/>
      <c r="O80" s="98"/>
      <c r="P80" s="101"/>
      <c r="Q80" s="98">
        <v>1</v>
      </c>
      <c r="R80" s="98">
        <v>1</v>
      </c>
    </row>
    <row r="81" spans="1:18" ht="15">
      <c r="A81" s="95"/>
      <c r="B81" s="95">
        <f t="shared" si="1"/>
        <v>0</v>
      </c>
      <c r="J81" s="98"/>
      <c r="K81" s="98"/>
      <c r="L81" s="98"/>
      <c r="M81" s="98"/>
      <c r="N81" s="98"/>
      <c r="O81" s="98"/>
      <c r="P81" s="101"/>
      <c r="Q81" s="98"/>
      <c r="R81" s="98"/>
    </row>
    <row r="82" spans="1:18" ht="15.75">
      <c r="A82" s="108" t="s">
        <v>25</v>
      </c>
      <c r="B82" s="95">
        <f t="shared" si="1"/>
        <v>0</v>
      </c>
      <c r="C82" s="116"/>
      <c r="D82" s="116"/>
      <c r="E82" s="116"/>
      <c r="F82" s="116"/>
      <c r="G82" s="116"/>
      <c r="H82" s="116"/>
      <c r="J82" s="98"/>
      <c r="K82" s="98"/>
      <c r="L82" s="98"/>
      <c r="M82" s="98"/>
      <c r="N82" s="98"/>
      <c r="O82" s="98"/>
      <c r="P82" s="101"/>
      <c r="Q82" s="98"/>
      <c r="R82" s="98"/>
    </row>
    <row r="83" spans="1:28" s="13" customFormat="1" ht="15">
      <c r="A83" s="95" t="s">
        <v>338</v>
      </c>
      <c r="B83" s="95">
        <f t="shared" si="1"/>
        <v>0.5</v>
      </c>
      <c r="C83" s="117"/>
      <c r="D83" s="117"/>
      <c r="E83" s="112"/>
      <c r="F83" s="112"/>
      <c r="G83" s="117"/>
      <c r="H83" s="117"/>
      <c r="I83" s="101">
        <v>0.5</v>
      </c>
      <c r="J83" s="98"/>
      <c r="K83" s="98"/>
      <c r="L83" s="98"/>
      <c r="M83" s="98"/>
      <c r="N83" s="98"/>
      <c r="O83" s="98"/>
      <c r="P83" s="101"/>
      <c r="Q83" s="98"/>
      <c r="R83" s="98"/>
      <c r="S83" s="118"/>
      <c r="T83" s="118"/>
      <c r="U83" s="118"/>
      <c r="V83" s="118"/>
      <c r="W83" s="118"/>
      <c r="X83" s="118"/>
      <c r="Y83" s="118"/>
      <c r="Z83" s="119"/>
      <c r="AA83" s="114"/>
      <c r="AB83" s="114"/>
    </row>
    <row r="84" spans="1:18" ht="15.75">
      <c r="A84" s="95" t="s">
        <v>259</v>
      </c>
      <c r="B84" s="95">
        <f t="shared" si="1"/>
        <v>5</v>
      </c>
      <c r="C84" s="116"/>
      <c r="D84" s="116"/>
      <c r="E84" s="116"/>
      <c r="F84" s="116"/>
      <c r="G84" s="116"/>
      <c r="H84" s="116"/>
      <c r="I84" s="120">
        <v>5</v>
      </c>
      <c r="J84" s="98"/>
      <c r="K84" s="98"/>
      <c r="L84" s="98"/>
      <c r="M84" s="98"/>
      <c r="N84" s="98"/>
      <c r="O84" s="98"/>
      <c r="P84" s="101"/>
      <c r="Q84" s="98"/>
      <c r="R84" s="98"/>
    </row>
    <row r="85" spans="1:18" ht="15">
      <c r="A85" s="95" t="s">
        <v>26</v>
      </c>
      <c r="B85" s="95">
        <f t="shared" si="1"/>
        <v>0</v>
      </c>
      <c r="J85" s="98"/>
      <c r="K85" s="98"/>
      <c r="L85" s="98"/>
      <c r="M85" s="98"/>
      <c r="N85" s="98"/>
      <c r="O85" s="98"/>
      <c r="P85" s="101"/>
      <c r="Q85" s="98"/>
      <c r="R85" s="98"/>
    </row>
    <row r="86" spans="1:18" ht="15">
      <c r="A86" s="95" t="s">
        <v>97</v>
      </c>
      <c r="B86" s="95">
        <f t="shared" si="1"/>
        <v>5</v>
      </c>
      <c r="J86" s="98"/>
      <c r="K86" s="98">
        <v>1</v>
      </c>
      <c r="L86" s="98">
        <v>2</v>
      </c>
      <c r="M86" s="98"/>
      <c r="N86" s="98">
        <v>2</v>
      </c>
      <c r="O86" s="98"/>
      <c r="P86" s="101"/>
      <c r="Q86" s="98"/>
      <c r="R86" s="98"/>
    </row>
    <row r="87" spans="1:21" ht="15">
      <c r="A87" s="95" t="s">
        <v>27</v>
      </c>
      <c r="B87" s="95">
        <f t="shared" si="1"/>
        <v>1.25</v>
      </c>
      <c r="I87" s="98">
        <v>1</v>
      </c>
      <c r="J87" s="98"/>
      <c r="K87" s="98"/>
      <c r="L87" s="98"/>
      <c r="M87" s="98"/>
      <c r="N87" s="98"/>
      <c r="O87" s="98"/>
      <c r="P87" s="101"/>
      <c r="Q87" s="98"/>
      <c r="R87" s="98"/>
      <c r="U87" s="98">
        <v>0.25</v>
      </c>
    </row>
    <row r="88" spans="1:18" ht="15">
      <c r="A88" s="95" t="s">
        <v>3</v>
      </c>
      <c r="B88" s="95">
        <f t="shared" si="1"/>
        <v>1</v>
      </c>
      <c r="I88" s="98">
        <v>1</v>
      </c>
      <c r="J88" s="98"/>
      <c r="K88" s="98"/>
      <c r="L88" s="98"/>
      <c r="M88" s="98"/>
      <c r="N88" s="98"/>
      <c r="O88" s="98"/>
      <c r="P88" s="101"/>
      <c r="Q88" s="98"/>
      <c r="R88" s="98"/>
    </row>
    <row r="89" spans="1:18" ht="15">
      <c r="A89" s="95" t="s">
        <v>243</v>
      </c>
      <c r="B89" s="95">
        <f t="shared" si="1"/>
        <v>1.5</v>
      </c>
      <c r="I89" s="98">
        <v>1.5</v>
      </c>
      <c r="J89" s="98"/>
      <c r="K89" s="98"/>
      <c r="L89" s="98"/>
      <c r="M89" s="98"/>
      <c r="N89" s="98"/>
      <c r="O89" s="98"/>
      <c r="P89" s="101"/>
      <c r="Q89" s="98"/>
      <c r="R89" s="98"/>
    </row>
    <row r="90" spans="1:18" ht="15">
      <c r="A90" s="95" t="s">
        <v>30</v>
      </c>
      <c r="B90" s="95">
        <f t="shared" si="1"/>
        <v>1</v>
      </c>
      <c r="D90" s="112">
        <v>0.5</v>
      </c>
      <c r="I90" s="98">
        <v>0.5</v>
      </c>
      <c r="J90" s="98"/>
      <c r="K90" s="98"/>
      <c r="L90" s="98"/>
      <c r="M90" s="98"/>
      <c r="N90" s="98"/>
      <c r="O90" s="98"/>
      <c r="P90" s="101"/>
      <c r="Q90" s="98"/>
      <c r="R90" s="98"/>
    </row>
    <row r="91" spans="1:18" ht="15">
      <c r="A91" s="95" t="s">
        <v>207</v>
      </c>
      <c r="B91" s="95">
        <f t="shared" si="1"/>
        <v>150</v>
      </c>
      <c r="G91" s="112">
        <v>50</v>
      </c>
      <c r="I91" s="98">
        <v>100</v>
      </c>
      <c r="J91" s="98"/>
      <c r="K91" s="98"/>
      <c r="L91" s="98"/>
      <c r="M91" s="98"/>
      <c r="N91" s="98"/>
      <c r="O91" s="98"/>
      <c r="P91" s="101"/>
      <c r="Q91" s="98"/>
      <c r="R91" s="98"/>
    </row>
    <row r="92" spans="1:18" ht="15">
      <c r="A92" s="95" t="s">
        <v>205</v>
      </c>
      <c r="B92" s="95">
        <f t="shared" si="1"/>
        <v>23</v>
      </c>
      <c r="G92" s="112">
        <v>1</v>
      </c>
      <c r="I92" s="98">
        <v>2</v>
      </c>
      <c r="J92" s="98"/>
      <c r="K92" s="98">
        <v>2</v>
      </c>
      <c r="L92" s="98">
        <v>10</v>
      </c>
      <c r="M92" s="98"/>
      <c r="N92" s="98">
        <v>8</v>
      </c>
      <c r="O92" s="98"/>
      <c r="P92" s="101"/>
      <c r="Q92" s="98"/>
      <c r="R92" s="98"/>
    </row>
    <row r="93" spans="1:18" ht="15">
      <c r="A93" s="95" t="s">
        <v>206</v>
      </c>
      <c r="B93" s="95">
        <f t="shared" si="1"/>
        <v>0</v>
      </c>
      <c r="J93" s="98"/>
      <c r="K93" s="98"/>
      <c r="L93" s="98"/>
      <c r="M93" s="98"/>
      <c r="N93" s="98"/>
      <c r="O93" s="98"/>
      <c r="P93" s="101"/>
      <c r="Q93" s="98"/>
      <c r="R93" s="98"/>
    </row>
    <row r="94" spans="1:18" ht="15">
      <c r="A94" s="95" t="s">
        <v>235</v>
      </c>
      <c r="B94" s="95">
        <f t="shared" si="1"/>
        <v>0.25</v>
      </c>
      <c r="I94" s="98">
        <v>0.25</v>
      </c>
      <c r="J94" s="98"/>
      <c r="K94" s="98"/>
      <c r="L94" s="98"/>
      <c r="M94" s="98"/>
      <c r="N94" s="98"/>
      <c r="O94" s="98"/>
      <c r="P94" s="101"/>
      <c r="Q94" s="98"/>
      <c r="R94" s="98"/>
    </row>
    <row r="95" spans="1:18" ht="15">
      <c r="A95" s="95" t="s">
        <v>18</v>
      </c>
      <c r="B95" s="95">
        <f t="shared" si="1"/>
        <v>1</v>
      </c>
      <c r="I95" s="98">
        <v>1</v>
      </c>
      <c r="J95" s="98"/>
      <c r="K95" s="98"/>
      <c r="L95" s="98"/>
      <c r="M95" s="98"/>
      <c r="N95" s="98"/>
      <c r="O95" s="98"/>
      <c r="P95" s="101"/>
      <c r="Q95" s="98"/>
      <c r="R95" s="98"/>
    </row>
    <row r="96" spans="1:18" ht="15">
      <c r="A96" s="95" t="s">
        <v>188</v>
      </c>
      <c r="B96" s="95">
        <f t="shared" si="1"/>
        <v>5</v>
      </c>
      <c r="I96" s="98">
        <v>5</v>
      </c>
      <c r="J96" s="98"/>
      <c r="K96" s="98"/>
      <c r="L96" s="98"/>
      <c r="M96" s="98"/>
      <c r="N96" s="98"/>
      <c r="O96" s="98"/>
      <c r="P96" s="101"/>
      <c r="Q96" s="98"/>
      <c r="R96" s="98"/>
    </row>
    <row r="97" spans="1:18" ht="15">
      <c r="A97" s="95" t="s">
        <v>252</v>
      </c>
      <c r="B97" s="95">
        <f t="shared" si="1"/>
        <v>9</v>
      </c>
      <c r="G97" s="112">
        <v>3</v>
      </c>
      <c r="I97" s="98">
        <v>6</v>
      </c>
      <c r="J97" s="98"/>
      <c r="K97" s="98"/>
      <c r="L97" s="98"/>
      <c r="M97" s="98"/>
      <c r="N97" s="98"/>
      <c r="O97" s="98"/>
      <c r="P97" s="101"/>
      <c r="Q97" s="98"/>
      <c r="R97" s="98"/>
    </row>
    <row r="98" spans="1:18" ht="15">
      <c r="A98" s="95" t="s">
        <v>19</v>
      </c>
      <c r="B98" s="95">
        <f t="shared" si="1"/>
        <v>0</v>
      </c>
      <c r="J98" s="98"/>
      <c r="K98" s="98"/>
      <c r="L98" s="98"/>
      <c r="M98" s="98"/>
      <c r="N98" s="98"/>
      <c r="O98" s="98"/>
      <c r="P98" s="101"/>
      <c r="Q98" s="98"/>
      <c r="R98" s="98"/>
    </row>
    <row r="99" spans="1:18" ht="15">
      <c r="A99" s="95" t="s">
        <v>194</v>
      </c>
      <c r="B99" s="95">
        <f t="shared" si="1"/>
        <v>0</v>
      </c>
      <c r="J99" s="98"/>
      <c r="K99" s="98"/>
      <c r="L99" s="98"/>
      <c r="M99" s="98"/>
      <c r="N99" s="98"/>
      <c r="O99" s="98"/>
      <c r="P99" s="101"/>
      <c r="Q99" s="98"/>
      <c r="R99" s="98"/>
    </row>
    <row r="100" spans="1:18" ht="15">
      <c r="A100" s="110" t="s">
        <v>363</v>
      </c>
      <c r="B100" s="95">
        <f t="shared" si="1"/>
        <v>6</v>
      </c>
      <c r="I100" s="98">
        <v>2</v>
      </c>
      <c r="J100" s="98"/>
      <c r="K100" s="98"/>
      <c r="L100" s="101">
        <v>4</v>
      </c>
      <c r="M100" s="98"/>
      <c r="N100" s="98"/>
      <c r="O100" s="98"/>
      <c r="P100" s="101"/>
      <c r="Q100" s="98"/>
      <c r="R100" s="98"/>
    </row>
    <row r="101" spans="1:28" s="13" customFormat="1" ht="25.5" customHeight="1">
      <c r="A101" s="111" t="s">
        <v>114</v>
      </c>
      <c r="B101" s="95">
        <f t="shared" si="1"/>
        <v>0</v>
      </c>
      <c r="C101" s="115"/>
      <c r="D101" s="115"/>
      <c r="E101" s="115"/>
      <c r="F101" s="115"/>
      <c r="G101" s="115"/>
      <c r="H101" s="115"/>
      <c r="I101" s="98"/>
      <c r="J101" s="98"/>
      <c r="K101" s="98"/>
      <c r="L101" s="98"/>
      <c r="M101" s="98"/>
      <c r="N101" s="98"/>
      <c r="O101" s="98"/>
      <c r="P101" s="101"/>
      <c r="Q101" s="98"/>
      <c r="R101" s="98"/>
      <c r="S101" s="98"/>
      <c r="T101" s="98"/>
      <c r="U101" s="98"/>
      <c r="V101" s="98"/>
      <c r="W101" s="98"/>
      <c r="X101" s="98"/>
      <c r="Y101" s="98"/>
      <c r="Z101" s="113"/>
      <c r="AA101" s="114"/>
      <c r="AB101" s="114"/>
    </row>
    <row r="102" spans="1:18" ht="15.75">
      <c r="A102" s="108" t="s">
        <v>54</v>
      </c>
      <c r="B102" s="95">
        <f t="shared" si="1"/>
        <v>0</v>
      </c>
      <c r="C102" s="116"/>
      <c r="D102" s="116"/>
      <c r="E102" s="116"/>
      <c r="F102" s="116"/>
      <c r="G102" s="116"/>
      <c r="H102" s="116"/>
      <c r="J102" s="98"/>
      <c r="K102" s="98"/>
      <c r="L102" s="98"/>
      <c r="M102" s="98"/>
      <c r="N102" s="98"/>
      <c r="O102" s="98"/>
      <c r="P102" s="101"/>
      <c r="Q102" s="98"/>
      <c r="R102" s="98"/>
    </row>
    <row r="103" spans="1:18" ht="15">
      <c r="A103" s="95" t="s">
        <v>51</v>
      </c>
      <c r="B103" s="95">
        <f t="shared" si="1"/>
        <v>4</v>
      </c>
      <c r="J103" s="98">
        <v>2</v>
      </c>
      <c r="K103" s="98"/>
      <c r="L103" s="98"/>
      <c r="M103" s="98"/>
      <c r="N103" s="101">
        <v>0</v>
      </c>
      <c r="O103" s="101">
        <v>1</v>
      </c>
      <c r="P103" s="101">
        <v>1</v>
      </c>
      <c r="Q103" s="98"/>
      <c r="R103" s="98"/>
    </row>
    <row r="104" spans="1:18" ht="15">
      <c r="A104" s="95" t="s">
        <v>52</v>
      </c>
      <c r="B104" s="95">
        <f t="shared" si="1"/>
        <v>10.5</v>
      </c>
      <c r="J104" s="98">
        <v>2.5</v>
      </c>
      <c r="K104" s="98"/>
      <c r="L104" s="101">
        <v>2</v>
      </c>
      <c r="M104" s="98"/>
      <c r="N104" s="101">
        <v>2</v>
      </c>
      <c r="O104" s="101">
        <v>3</v>
      </c>
      <c r="P104" s="101">
        <v>1</v>
      </c>
      <c r="Q104" s="98"/>
      <c r="R104" s="98"/>
    </row>
    <row r="105" spans="1:18" ht="15">
      <c r="A105" s="95" t="s">
        <v>53</v>
      </c>
      <c r="B105" s="95">
        <f t="shared" si="1"/>
        <v>6</v>
      </c>
      <c r="J105" s="98">
        <v>2</v>
      </c>
      <c r="K105" s="98"/>
      <c r="L105" s="98"/>
      <c r="M105" s="98"/>
      <c r="N105" s="101">
        <v>1</v>
      </c>
      <c r="O105" s="101">
        <v>3</v>
      </c>
      <c r="P105" s="101"/>
      <c r="Q105" s="98"/>
      <c r="R105" s="98"/>
    </row>
    <row r="106" spans="1:18" ht="15">
      <c r="A106" s="95"/>
      <c r="B106" s="95">
        <f t="shared" si="1"/>
        <v>0</v>
      </c>
      <c r="J106" s="98"/>
      <c r="K106" s="98"/>
      <c r="L106" s="98"/>
      <c r="M106" s="98"/>
      <c r="N106" s="98"/>
      <c r="O106" s="98"/>
      <c r="P106" s="101"/>
      <c r="Q106" s="98"/>
      <c r="R106" s="98"/>
    </row>
    <row r="107" spans="1:18" ht="15">
      <c r="A107" s="94" t="s">
        <v>340</v>
      </c>
      <c r="B107" s="95">
        <f t="shared" si="1"/>
        <v>0</v>
      </c>
      <c r="J107" s="102"/>
      <c r="K107" s="102"/>
      <c r="L107" s="102"/>
      <c r="M107" s="102"/>
      <c r="N107" s="102"/>
      <c r="O107" s="102"/>
      <c r="P107" s="102"/>
      <c r="Q107" s="102"/>
      <c r="R107" s="102"/>
    </row>
    <row r="108" spans="1:18" ht="15">
      <c r="A108" s="95" t="s">
        <v>341</v>
      </c>
      <c r="B108" s="95">
        <f t="shared" si="1"/>
        <v>3.5</v>
      </c>
      <c r="J108" s="98">
        <v>1.5</v>
      </c>
      <c r="K108" s="98"/>
      <c r="L108" s="101">
        <v>0</v>
      </c>
      <c r="M108" s="98"/>
      <c r="N108" s="101">
        <v>0</v>
      </c>
      <c r="O108" s="98">
        <v>1</v>
      </c>
      <c r="P108" s="101">
        <v>1</v>
      </c>
      <c r="Q108" s="98"/>
      <c r="R108" s="98"/>
    </row>
    <row r="109" spans="1:18" ht="15">
      <c r="A109" s="95" t="s">
        <v>342</v>
      </c>
      <c r="B109" s="95">
        <f t="shared" si="1"/>
        <v>2</v>
      </c>
      <c r="J109" s="98">
        <v>1</v>
      </c>
      <c r="K109" s="98"/>
      <c r="L109" s="98"/>
      <c r="M109" s="98"/>
      <c r="N109" s="101">
        <v>0</v>
      </c>
      <c r="O109" s="101">
        <v>1</v>
      </c>
      <c r="P109" s="101"/>
      <c r="Q109" s="98"/>
      <c r="R109" s="98"/>
    </row>
    <row r="110" spans="1:18" ht="15">
      <c r="A110" s="95" t="s">
        <v>343</v>
      </c>
      <c r="B110" s="95">
        <f t="shared" si="1"/>
        <v>2</v>
      </c>
      <c r="J110" s="101">
        <v>1</v>
      </c>
      <c r="K110" s="98"/>
      <c r="L110" s="98"/>
      <c r="M110" s="98"/>
      <c r="N110" s="98"/>
      <c r="O110" s="101">
        <v>1</v>
      </c>
      <c r="P110" s="101"/>
      <c r="Q110" s="98"/>
      <c r="R110" s="98"/>
    </row>
    <row r="111" spans="1:18" ht="15">
      <c r="A111" s="95"/>
      <c r="B111" s="95">
        <f t="shared" si="1"/>
        <v>0</v>
      </c>
      <c r="J111" s="98"/>
      <c r="K111" s="98"/>
      <c r="L111" s="98"/>
      <c r="M111" s="98"/>
      <c r="N111" s="98"/>
      <c r="O111" s="98"/>
      <c r="P111" s="101"/>
      <c r="Q111" s="98"/>
      <c r="R111" s="98"/>
    </row>
    <row r="112" spans="1:18" ht="15">
      <c r="A112" s="110" t="s">
        <v>371</v>
      </c>
      <c r="B112" s="95">
        <f t="shared" si="1"/>
        <v>11.5</v>
      </c>
      <c r="J112" s="98">
        <v>3.5</v>
      </c>
      <c r="K112" s="98"/>
      <c r="L112" s="98">
        <v>3</v>
      </c>
      <c r="M112" s="98"/>
      <c r="N112" s="98">
        <v>0.5</v>
      </c>
      <c r="O112" s="98">
        <v>4.5</v>
      </c>
      <c r="P112" s="101"/>
      <c r="Q112" s="98"/>
      <c r="R112" s="98"/>
    </row>
    <row r="113" spans="1:18" ht="15">
      <c r="A113" s="95"/>
      <c r="B113" s="95">
        <f t="shared" si="1"/>
        <v>0</v>
      </c>
      <c r="J113" s="98"/>
      <c r="K113" s="98"/>
      <c r="L113" s="98"/>
      <c r="M113" s="98"/>
      <c r="N113" s="98"/>
      <c r="O113" s="98"/>
      <c r="P113" s="101"/>
      <c r="Q113" s="98"/>
      <c r="R113" s="98"/>
    </row>
    <row r="114" spans="1:18" ht="15">
      <c r="A114" s="95"/>
      <c r="B114" s="95">
        <f t="shared" si="1"/>
        <v>0</v>
      </c>
      <c r="J114" s="98"/>
      <c r="K114" s="98"/>
      <c r="L114" s="98"/>
      <c r="M114" s="98"/>
      <c r="N114" s="98"/>
      <c r="O114" s="98"/>
      <c r="P114" s="101"/>
      <c r="Q114" s="98"/>
      <c r="R114" s="98"/>
    </row>
    <row r="115" spans="1:18" ht="15.75">
      <c r="A115" s="108" t="s">
        <v>55</v>
      </c>
      <c r="B115" s="95">
        <f t="shared" si="1"/>
        <v>0</v>
      </c>
      <c r="C115" s="116"/>
      <c r="D115" s="116"/>
      <c r="E115" s="116"/>
      <c r="F115" s="116"/>
      <c r="G115" s="116"/>
      <c r="H115" s="116"/>
      <c r="J115" s="98"/>
      <c r="K115" s="98"/>
      <c r="L115" s="98"/>
      <c r="M115" s="98"/>
      <c r="N115" s="98"/>
      <c r="O115" s="98"/>
      <c r="P115" s="101"/>
      <c r="Q115" s="98"/>
      <c r="R115" s="98"/>
    </row>
    <row r="116" spans="1:18" ht="15">
      <c r="A116" s="95" t="s">
        <v>51</v>
      </c>
      <c r="B116" s="95">
        <f t="shared" si="1"/>
        <v>4</v>
      </c>
      <c r="J116" s="98"/>
      <c r="K116" s="98"/>
      <c r="L116" s="98"/>
      <c r="M116" s="98"/>
      <c r="N116" s="98">
        <v>1</v>
      </c>
      <c r="O116" s="98">
        <v>2</v>
      </c>
      <c r="P116" s="101">
        <v>1</v>
      </c>
      <c r="Q116" s="98"/>
      <c r="R116" s="98"/>
    </row>
    <row r="117" spans="1:18" ht="15">
      <c r="A117" s="95" t="s">
        <v>56</v>
      </c>
      <c r="B117" s="95">
        <f t="shared" si="1"/>
        <v>10</v>
      </c>
      <c r="J117" s="98"/>
      <c r="K117" s="98"/>
      <c r="L117" s="98"/>
      <c r="M117" s="98"/>
      <c r="N117" s="98">
        <v>1</v>
      </c>
      <c r="O117" s="98">
        <v>8</v>
      </c>
      <c r="P117" s="101">
        <v>1</v>
      </c>
      <c r="Q117" s="98"/>
      <c r="R117" s="98"/>
    </row>
    <row r="118" spans="1:18" ht="15">
      <c r="A118" s="95" t="s">
        <v>57</v>
      </c>
      <c r="B118" s="95">
        <f t="shared" si="1"/>
        <v>4</v>
      </c>
      <c r="J118" s="98"/>
      <c r="K118" s="98"/>
      <c r="L118" s="98"/>
      <c r="M118" s="98"/>
      <c r="N118" s="98">
        <v>1</v>
      </c>
      <c r="O118" s="98">
        <v>2</v>
      </c>
      <c r="P118" s="101">
        <v>1</v>
      </c>
      <c r="Q118" s="98"/>
      <c r="R118" s="98"/>
    </row>
    <row r="119" spans="1:18" ht="15">
      <c r="A119" s="95" t="s">
        <v>106</v>
      </c>
      <c r="B119" s="95">
        <f t="shared" si="1"/>
        <v>5</v>
      </c>
      <c r="J119" s="98">
        <v>1</v>
      </c>
      <c r="K119" s="98"/>
      <c r="L119" s="98"/>
      <c r="M119" s="98"/>
      <c r="N119" s="98">
        <v>1</v>
      </c>
      <c r="O119" s="98">
        <v>2</v>
      </c>
      <c r="P119" s="101">
        <v>1</v>
      </c>
      <c r="Q119" s="98"/>
      <c r="R119" s="98"/>
    </row>
    <row r="120" spans="1:18" ht="15">
      <c r="A120" s="95" t="s">
        <v>58</v>
      </c>
      <c r="B120" s="95">
        <f t="shared" si="1"/>
        <v>5</v>
      </c>
      <c r="J120" s="98">
        <v>1</v>
      </c>
      <c r="K120" s="98"/>
      <c r="L120" s="98"/>
      <c r="M120" s="98"/>
      <c r="N120" s="98">
        <v>1</v>
      </c>
      <c r="O120" s="98">
        <v>2</v>
      </c>
      <c r="P120" s="101">
        <v>1</v>
      </c>
      <c r="Q120" s="98"/>
      <c r="R120" s="98"/>
    </row>
    <row r="121" spans="1:18" ht="15">
      <c r="A121" s="95"/>
      <c r="B121" s="95">
        <f t="shared" si="1"/>
        <v>0</v>
      </c>
      <c r="J121" s="98"/>
      <c r="K121" s="98"/>
      <c r="L121" s="98"/>
      <c r="M121" s="98"/>
      <c r="N121" s="98"/>
      <c r="O121" s="98"/>
      <c r="P121" s="101"/>
      <c r="Q121" s="98"/>
      <c r="R121" s="98"/>
    </row>
    <row r="122" spans="1:18" ht="15.75">
      <c r="A122" s="108" t="s">
        <v>59</v>
      </c>
      <c r="B122" s="95">
        <f t="shared" si="1"/>
        <v>0</v>
      </c>
      <c r="C122" s="116"/>
      <c r="D122" s="116"/>
      <c r="E122" s="116"/>
      <c r="F122" s="116"/>
      <c r="G122" s="116"/>
      <c r="H122" s="116"/>
      <c r="J122" s="98"/>
      <c r="K122" s="98"/>
      <c r="L122" s="98"/>
      <c r="M122" s="98"/>
      <c r="N122" s="98"/>
      <c r="O122" s="98"/>
      <c r="P122" s="101"/>
      <c r="Q122" s="98"/>
      <c r="R122" s="98"/>
    </row>
    <row r="123" spans="1:18" ht="15">
      <c r="A123" s="110" t="s">
        <v>60</v>
      </c>
      <c r="B123" s="95">
        <f t="shared" si="1"/>
        <v>4</v>
      </c>
      <c r="J123" s="98">
        <v>1</v>
      </c>
      <c r="K123" s="98"/>
      <c r="L123" s="101">
        <v>2</v>
      </c>
      <c r="M123" s="98"/>
      <c r="N123" s="98"/>
      <c r="O123" s="98"/>
      <c r="P123" s="101">
        <v>1</v>
      </c>
      <c r="Q123" s="98"/>
      <c r="R123" s="98"/>
    </row>
    <row r="124" spans="1:18" ht="15">
      <c r="A124" s="110" t="s">
        <v>61</v>
      </c>
      <c r="B124" s="95">
        <f t="shared" si="1"/>
        <v>2</v>
      </c>
      <c r="J124" s="98"/>
      <c r="K124" s="98"/>
      <c r="L124" s="98"/>
      <c r="M124" s="98"/>
      <c r="N124" s="98"/>
      <c r="O124" s="98">
        <v>2</v>
      </c>
      <c r="P124" s="101"/>
      <c r="Q124" s="98"/>
      <c r="R124" s="98"/>
    </row>
    <row r="125" spans="1:18" ht="15">
      <c r="A125" s="95" t="s">
        <v>372</v>
      </c>
      <c r="B125" s="95">
        <f t="shared" si="1"/>
        <v>1</v>
      </c>
      <c r="J125" s="98">
        <v>1</v>
      </c>
      <c r="K125" s="98"/>
      <c r="L125" s="98"/>
      <c r="M125" s="98"/>
      <c r="N125" s="98"/>
      <c r="O125" s="98"/>
      <c r="P125" s="101"/>
      <c r="Q125" s="98"/>
      <c r="R125" s="98"/>
    </row>
    <row r="126" spans="1:18" ht="15">
      <c r="A126" s="95" t="s">
        <v>63</v>
      </c>
      <c r="B126" s="95">
        <f t="shared" si="1"/>
        <v>24</v>
      </c>
      <c r="J126" s="98">
        <v>4</v>
      </c>
      <c r="K126" s="101">
        <v>1</v>
      </c>
      <c r="L126" s="98">
        <v>8</v>
      </c>
      <c r="M126" s="98"/>
      <c r="N126" s="101">
        <v>2</v>
      </c>
      <c r="O126" s="101">
        <v>8</v>
      </c>
      <c r="P126" s="101">
        <v>1</v>
      </c>
      <c r="Q126" s="98"/>
      <c r="R126" s="98"/>
    </row>
    <row r="127" spans="1:18" ht="15">
      <c r="A127" s="95"/>
      <c r="B127" s="95">
        <f t="shared" si="1"/>
        <v>0</v>
      </c>
      <c r="J127" s="98"/>
      <c r="K127" s="98"/>
      <c r="L127" s="98"/>
      <c r="M127" s="98"/>
      <c r="N127" s="98"/>
      <c r="O127" s="98"/>
      <c r="P127" s="101"/>
      <c r="Q127" s="98"/>
      <c r="R127" s="98"/>
    </row>
    <row r="128" spans="1:18" ht="15.75">
      <c r="A128" s="108" t="s">
        <v>126</v>
      </c>
      <c r="B128" s="95">
        <f t="shared" si="1"/>
        <v>0</v>
      </c>
      <c r="C128" s="116"/>
      <c r="D128" s="116"/>
      <c r="E128" s="116"/>
      <c r="F128" s="116"/>
      <c r="G128" s="116"/>
      <c r="H128" s="116"/>
      <c r="J128" s="98"/>
      <c r="K128" s="98"/>
      <c r="L128" s="98"/>
      <c r="M128" s="98"/>
      <c r="N128" s="98"/>
      <c r="O128" s="98"/>
      <c r="P128" s="101"/>
      <c r="Q128" s="98"/>
      <c r="R128" s="98"/>
    </row>
    <row r="129" spans="1:18" ht="15">
      <c r="A129" s="95" t="s">
        <v>64</v>
      </c>
      <c r="B129" s="95">
        <f t="shared" si="1"/>
        <v>8</v>
      </c>
      <c r="J129" s="98">
        <v>4</v>
      </c>
      <c r="K129" s="98"/>
      <c r="L129" s="98">
        <v>1</v>
      </c>
      <c r="M129" s="98"/>
      <c r="N129" s="98">
        <v>2</v>
      </c>
      <c r="O129" s="98"/>
      <c r="P129" s="101">
        <v>1</v>
      </c>
      <c r="Q129" s="98"/>
      <c r="R129" s="98"/>
    </row>
    <row r="130" spans="1:18" ht="15">
      <c r="A130" s="95" t="s">
        <v>65</v>
      </c>
      <c r="B130" s="95">
        <f t="shared" si="1"/>
        <v>8</v>
      </c>
      <c r="J130" s="98">
        <v>4</v>
      </c>
      <c r="K130" s="98"/>
      <c r="L130" s="98">
        <v>1</v>
      </c>
      <c r="M130" s="98"/>
      <c r="N130" s="98">
        <v>2</v>
      </c>
      <c r="O130" s="98"/>
      <c r="P130" s="101">
        <v>1</v>
      </c>
      <c r="Q130" s="98"/>
      <c r="R130" s="98"/>
    </row>
    <row r="131" spans="1:18" ht="15">
      <c r="A131" s="95"/>
      <c r="B131" s="95">
        <f t="shared" si="1"/>
        <v>0</v>
      </c>
      <c r="J131" s="98"/>
      <c r="K131" s="98"/>
      <c r="L131" s="98"/>
      <c r="M131" s="98"/>
      <c r="N131" s="98"/>
      <c r="O131" s="98"/>
      <c r="P131" s="101"/>
      <c r="Q131" s="98"/>
      <c r="R131" s="98"/>
    </row>
    <row r="132" spans="1:18" ht="15.75">
      <c r="A132" s="108" t="s">
        <v>66</v>
      </c>
      <c r="B132" s="95">
        <f t="shared" si="1"/>
        <v>0</v>
      </c>
      <c r="C132" s="116"/>
      <c r="D132" s="116"/>
      <c r="E132" s="116"/>
      <c r="F132" s="116"/>
      <c r="G132" s="116"/>
      <c r="H132" s="116"/>
      <c r="J132" s="98"/>
      <c r="K132" s="98"/>
      <c r="L132" s="98"/>
      <c r="M132" s="98"/>
      <c r="N132" s="98"/>
      <c r="O132" s="98"/>
      <c r="P132" s="101"/>
      <c r="Q132" s="98"/>
      <c r="R132" s="98"/>
    </row>
    <row r="133" spans="1:18" ht="15">
      <c r="A133" s="95" t="s">
        <v>67</v>
      </c>
      <c r="B133" s="95">
        <f t="shared" si="1"/>
        <v>4</v>
      </c>
      <c r="J133" s="98"/>
      <c r="K133" s="98"/>
      <c r="L133" s="98">
        <v>1</v>
      </c>
      <c r="M133" s="98"/>
      <c r="N133" s="98">
        <v>2</v>
      </c>
      <c r="O133" s="98">
        <v>1</v>
      </c>
      <c r="P133" s="101"/>
      <c r="Q133" s="98"/>
      <c r="R133" s="98"/>
    </row>
    <row r="134" spans="1:18" ht="15">
      <c r="A134" s="95" t="s">
        <v>68</v>
      </c>
      <c r="B134" s="95">
        <f aca="true" t="shared" si="2" ref="B134:B197">SUM(C134:AB134)</f>
        <v>5</v>
      </c>
      <c r="J134" s="98"/>
      <c r="K134" s="98"/>
      <c r="L134" s="98">
        <v>1</v>
      </c>
      <c r="M134" s="98"/>
      <c r="N134" s="98">
        <v>2</v>
      </c>
      <c r="O134" s="98">
        <v>2</v>
      </c>
      <c r="P134" s="101"/>
      <c r="Q134" s="98"/>
      <c r="R134" s="98"/>
    </row>
    <row r="135" spans="1:18" ht="15">
      <c r="A135" s="95" t="s">
        <v>69</v>
      </c>
      <c r="B135" s="95">
        <f t="shared" si="2"/>
        <v>6</v>
      </c>
      <c r="J135" s="98"/>
      <c r="K135" s="98"/>
      <c r="L135" s="98">
        <v>1</v>
      </c>
      <c r="M135" s="98"/>
      <c r="N135" s="98">
        <v>2</v>
      </c>
      <c r="O135" s="98">
        <v>3</v>
      </c>
      <c r="P135" s="101"/>
      <c r="Q135" s="98"/>
      <c r="R135" s="98"/>
    </row>
    <row r="136" spans="1:18" ht="15">
      <c r="A136" s="95" t="s">
        <v>70</v>
      </c>
      <c r="B136" s="95">
        <f t="shared" si="2"/>
        <v>7</v>
      </c>
      <c r="J136" s="98"/>
      <c r="K136" s="98"/>
      <c r="L136" s="98">
        <v>1</v>
      </c>
      <c r="M136" s="98"/>
      <c r="N136" s="98">
        <v>2</v>
      </c>
      <c r="O136" s="98">
        <v>4</v>
      </c>
      <c r="P136" s="101"/>
      <c r="Q136" s="98"/>
      <c r="R136" s="98"/>
    </row>
    <row r="137" spans="1:18" ht="15">
      <c r="A137" s="95" t="s">
        <v>71</v>
      </c>
      <c r="B137" s="95">
        <f t="shared" si="2"/>
        <v>10</v>
      </c>
      <c r="J137" s="98"/>
      <c r="K137" s="98">
        <v>2</v>
      </c>
      <c r="L137" s="101">
        <v>6</v>
      </c>
      <c r="M137" s="98"/>
      <c r="N137" s="98">
        <v>2</v>
      </c>
      <c r="O137" s="98"/>
      <c r="P137" s="101"/>
      <c r="Q137" s="98"/>
      <c r="R137" s="98"/>
    </row>
    <row r="138" spans="1:18" ht="15">
      <c r="A138" s="95"/>
      <c r="B138" s="95">
        <f t="shared" si="2"/>
        <v>0</v>
      </c>
      <c r="J138" s="98"/>
      <c r="K138" s="98"/>
      <c r="L138" s="98"/>
      <c r="M138" s="98"/>
      <c r="N138" s="98"/>
      <c r="O138" s="98"/>
      <c r="P138" s="101"/>
      <c r="Q138" s="98"/>
      <c r="R138" s="98"/>
    </row>
    <row r="139" spans="1:18" ht="15.75">
      <c r="A139" s="108" t="s">
        <v>72</v>
      </c>
      <c r="B139" s="95">
        <f t="shared" si="2"/>
        <v>0</v>
      </c>
      <c r="C139" s="116"/>
      <c r="D139" s="116"/>
      <c r="E139" s="116"/>
      <c r="F139" s="116"/>
      <c r="G139" s="116"/>
      <c r="H139" s="116"/>
      <c r="J139" s="98"/>
      <c r="K139" s="98"/>
      <c r="L139" s="98"/>
      <c r="M139" s="98"/>
      <c r="N139" s="98"/>
      <c r="O139" s="98"/>
      <c r="P139" s="101"/>
      <c r="Q139" s="98"/>
      <c r="R139" s="98"/>
    </row>
    <row r="140" spans="1:18" ht="15">
      <c r="A140" s="110" t="s">
        <v>289</v>
      </c>
      <c r="B140" s="95">
        <f t="shared" si="2"/>
        <v>46</v>
      </c>
      <c r="G140" s="112">
        <v>1</v>
      </c>
      <c r="J140" s="101">
        <v>1</v>
      </c>
      <c r="K140" s="98">
        <v>4</v>
      </c>
      <c r="L140" s="98">
        <v>20</v>
      </c>
      <c r="M140" s="98"/>
      <c r="N140" s="98">
        <v>20</v>
      </c>
      <c r="O140" s="98"/>
      <c r="P140" s="101"/>
      <c r="Q140" s="98"/>
      <c r="R140" s="98"/>
    </row>
    <row r="141" spans="1:18" ht="15">
      <c r="A141" s="110" t="s">
        <v>288</v>
      </c>
      <c r="B141" s="95">
        <f t="shared" si="2"/>
        <v>23</v>
      </c>
      <c r="J141" s="101">
        <v>1</v>
      </c>
      <c r="K141" s="98">
        <v>2</v>
      </c>
      <c r="L141" s="98">
        <v>10</v>
      </c>
      <c r="M141" s="98"/>
      <c r="N141" s="98">
        <v>10</v>
      </c>
      <c r="O141" s="98"/>
      <c r="P141" s="101"/>
      <c r="Q141" s="98"/>
      <c r="R141" s="98"/>
    </row>
    <row r="142" spans="1:18" ht="15">
      <c r="A142" s="95" t="s">
        <v>73</v>
      </c>
      <c r="B142" s="95">
        <f t="shared" si="2"/>
        <v>6</v>
      </c>
      <c r="J142" s="98"/>
      <c r="K142" s="98"/>
      <c r="L142" s="98">
        <v>2</v>
      </c>
      <c r="M142" s="98"/>
      <c r="N142" s="98">
        <v>4</v>
      </c>
      <c r="O142" s="98"/>
      <c r="P142" s="101"/>
      <c r="Q142" s="98"/>
      <c r="R142" s="98"/>
    </row>
    <row r="143" spans="1:18" ht="15">
      <c r="A143" s="110" t="s">
        <v>74</v>
      </c>
      <c r="B143" s="95">
        <f t="shared" si="2"/>
        <v>10</v>
      </c>
      <c r="J143" s="98"/>
      <c r="K143" s="98">
        <v>2</v>
      </c>
      <c r="L143" s="98">
        <v>4</v>
      </c>
      <c r="M143" s="98"/>
      <c r="N143" s="98">
        <v>4</v>
      </c>
      <c r="O143" s="98"/>
      <c r="P143" s="101"/>
      <c r="Q143" s="98"/>
      <c r="R143" s="98"/>
    </row>
    <row r="144" spans="1:18" ht="15">
      <c r="A144" s="110" t="s">
        <v>75</v>
      </c>
      <c r="B144" s="95">
        <f t="shared" si="2"/>
        <v>10</v>
      </c>
      <c r="J144" s="98"/>
      <c r="K144" s="98">
        <v>2</v>
      </c>
      <c r="L144" s="98">
        <v>4</v>
      </c>
      <c r="M144" s="98"/>
      <c r="N144" s="98">
        <v>4</v>
      </c>
      <c r="O144" s="98"/>
      <c r="P144" s="101"/>
      <c r="Q144" s="98"/>
      <c r="R144" s="98"/>
    </row>
    <row r="145" spans="1:18" ht="15">
      <c r="A145" s="95"/>
      <c r="B145" s="95">
        <f t="shared" si="2"/>
        <v>0</v>
      </c>
      <c r="J145" s="98"/>
      <c r="K145" s="98"/>
      <c r="L145" s="98"/>
      <c r="M145" s="98"/>
      <c r="N145" s="98"/>
      <c r="O145" s="98"/>
      <c r="P145" s="101"/>
      <c r="Q145" s="98"/>
      <c r="R145" s="98"/>
    </row>
    <row r="146" spans="1:18" ht="15.75">
      <c r="A146" s="108" t="s">
        <v>79</v>
      </c>
      <c r="B146" s="95">
        <f t="shared" si="2"/>
        <v>0</v>
      </c>
      <c r="C146" s="116"/>
      <c r="D146" s="116"/>
      <c r="E146" s="116"/>
      <c r="F146" s="116"/>
      <c r="G146" s="116"/>
      <c r="H146" s="116"/>
      <c r="J146" s="98"/>
      <c r="K146" s="98"/>
      <c r="L146" s="98"/>
      <c r="M146" s="98"/>
      <c r="N146" s="98"/>
      <c r="O146" s="98"/>
      <c r="P146" s="101"/>
      <c r="Q146" s="98"/>
      <c r="R146" s="98"/>
    </row>
    <row r="147" spans="1:18" ht="15">
      <c r="A147" s="95" t="s">
        <v>80</v>
      </c>
      <c r="B147" s="95">
        <f t="shared" si="2"/>
        <v>0</v>
      </c>
      <c r="J147" s="98"/>
      <c r="K147" s="98"/>
      <c r="L147" s="98"/>
      <c r="M147" s="98"/>
      <c r="N147" s="98"/>
      <c r="O147" s="98"/>
      <c r="P147" s="101"/>
      <c r="Q147" s="98"/>
      <c r="R147" s="98"/>
    </row>
    <row r="148" spans="1:18" ht="15">
      <c r="A148" s="110" t="s">
        <v>76</v>
      </c>
      <c r="B148" s="95">
        <f t="shared" si="2"/>
        <v>15</v>
      </c>
      <c r="G148" s="112">
        <v>1</v>
      </c>
      <c r="J148" s="98"/>
      <c r="K148" s="98">
        <v>2</v>
      </c>
      <c r="L148" s="98">
        <v>4</v>
      </c>
      <c r="M148" s="98"/>
      <c r="N148" s="98">
        <v>8</v>
      </c>
      <c r="O148" s="98"/>
      <c r="P148" s="101"/>
      <c r="Q148" s="98"/>
      <c r="R148" s="98"/>
    </row>
    <row r="149" spans="1:18" ht="15">
      <c r="A149" s="110" t="s">
        <v>77</v>
      </c>
      <c r="B149" s="95">
        <f t="shared" si="2"/>
        <v>15</v>
      </c>
      <c r="G149" s="112">
        <v>1</v>
      </c>
      <c r="J149" s="98"/>
      <c r="K149" s="98">
        <v>2</v>
      </c>
      <c r="L149" s="98">
        <v>4</v>
      </c>
      <c r="M149" s="98"/>
      <c r="N149" s="98">
        <v>8</v>
      </c>
      <c r="O149" s="98"/>
      <c r="P149" s="101"/>
      <c r="Q149" s="98"/>
      <c r="R149" s="98"/>
    </row>
    <row r="150" spans="1:18" ht="15">
      <c r="A150" s="95" t="s">
        <v>131</v>
      </c>
      <c r="B150" s="95">
        <f t="shared" si="2"/>
        <v>0</v>
      </c>
      <c r="J150" s="98"/>
      <c r="K150" s="98"/>
      <c r="L150" s="98"/>
      <c r="M150" s="98"/>
      <c r="N150" s="98"/>
      <c r="O150" s="98"/>
      <c r="P150" s="101"/>
      <c r="Q150" s="98"/>
      <c r="R150" s="98"/>
    </row>
    <row r="151" spans="1:18" ht="15">
      <c r="A151" s="110" t="s">
        <v>76</v>
      </c>
      <c r="B151" s="95">
        <f t="shared" si="2"/>
        <v>7</v>
      </c>
      <c r="G151" s="112">
        <v>1</v>
      </c>
      <c r="J151" s="98"/>
      <c r="K151" s="98">
        <v>2</v>
      </c>
      <c r="L151" s="98">
        <v>4</v>
      </c>
      <c r="M151" s="98"/>
      <c r="N151" s="98"/>
      <c r="O151" s="98"/>
      <c r="P151" s="101"/>
      <c r="Q151" s="98"/>
      <c r="R151" s="98"/>
    </row>
    <row r="152" spans="1:18" ht="15">
      <c r="A152" s="110" t="s">
        <v>77</v>
      </c>
      <c r="B152" s="95">
        <f t="shared" si="2"/>
        <v>11</v>
      </c>
      <c r="G152" s="112">
        <v>1</v>
      </c>
      <c r="J152" s="98"/>
      <c r="K152" s="98">
        <v>2</v>
      </c>
      <c r="L152" s="98">
        <v>8</v>
      </c>
      <c r="M152" s="98"/>
      <c r="N152" s="98"/>
      <c r="O152" s="98"/>
      <c r="P152" s="101"/>
      <c r="Q152" s="98"/>
      <c r="R152" s="98"/>
    </row>
    <row r="153" spans="1:18" ht="15">
      <c r="A153" s="95"/>
      <c r="B153" s="95">
        <f t="shared" si="2"/>
        <v>0</v>
      </c>
      <c r="J153" s="98"/>
      <c r="K153" s="98"/>
      <c r="L153" s="98"/>
      <c r="M153" s="98"/>
      <c r="N153" s="98"/>
      <c r="O153" s="98"/>
      <c r="P153" s="101"/>
      <c r="Q153" s="98"/>
      <c r="R153" s="98"/>
    </row>
    <row r="154" spans="1:18" ht="15.75">
      <c r="A154" s="108" t="s">
        <v>78</v>
      </c>
      <c r="B154" s="95">
        <f t="shared" si="2"/>
        <v>0</v>
      </c>
      <c r="C154" s="116"/>
      <c r="D154" s="116"/>
      <c r="E154" s="116"/>
      <c r="F154" s="116"/>
      <c r="G154" s="116"/>
      <c r="H154" s="116"/>
      <c r="J154" s="98"/>
      <c r="K154" s="98"/>
      <c r="L154" s="98"/>
      <c r="M154" s="98"/>
      <c r="N154" s="98"/>
      <c r="O154" s="98"/>
      <c r="P154" s="101"/>
      <c r="Q154" s="98"/>
      <c r="R154" s="98"/>
    </row>
    <row r="155" spans="1:18" ht="15">
      <c r="A155" s="95" t="s">
        <v>81</v>
      </c>
      <c r="B155" s="95">
        <f t="shared" si="2"/>
        <v>10</v>
      </c>
      <c r="J155" s="98"/>
      <c r="K155" s="98">
        <v>2</v>
      </c>
      <c r="L155" s="98">
        <v>4</v>
      </c>
      <c r="M155" s="98"/>
      <c r="N155" s="98">
        <v>4</v>
      </c>
      <c r="O155" s="98"/>
      <c r="P155" s="101"/>
      <c r="Q155" s="98"/>
      <c r="R155" s="98"/>
    </row>
    <row r="156" spans="1:18" ht="15">
      <c r="A156" s="95" t="s">
        <v>97</v>
      </c>
      <c r="B156" s="95">
        <f t="shared" si="2"/>
        <v>5</v>
      </c>
      <c r="J156" s="98"/>
      <c r="K156" s="98">
        <v>1</v>
      </c>
      <c r="L156" s="98">
        <v>2</v>
      </c>
      <c r="M156" s="98"/>
      <c r="N156" s="98">
        <v>2</v>
      </c>
      <c r="O156" s="98"/>
      <c r="P156" s="101"/>
      <c r="Q156" s="98"/>
      <c r="R156" s="98"/>
    </row>
    <row r="157" spans="1:18" ht="15.75">
      <c r="A157" s="108" t="s">
        <v>109</v>
      </c>
      <c r="B157" s="95">
        <f t="shared" si="2"/>
        <v>0</v>
      </c>
      <c r="C157" s="116"/>
      <c r="D157" s="116"/>
      <c r="E157" s="116"/>
      <c r="F157" s="116"/>
      <c r="G157" s="116"/>
      <c r="H157" s="116"/>
      <c r="J157" s="98"/>
      <c r="K157" s="98"/>
      <c r="L157" s="98"/>
      <c r="M157" s="98"/>
      <c r="N157" s="98"/>
      <c r="O157" s="98"/>
      <c r="P157" s="101"/>
      <c r="Q157" s="98"/>
      <c r="R157" s="98"/>
    </row>
    <row r="158" spans="1:18" ht="15">
      <c r="A158" s="110" t="s">
        <v>82</v>
      </c>
      <c r="B158" s="95">
        <f t="shared" si="2"/>
        <v>0</v>
      </c>
      <c r="J158" s="98"/>
      <c r="K158" s="98"/>
      <c r="L158" s="98"/>
      <c r="M158" s="98"/>
      <c r="N158" s="98"/>
      <c r="O158" s="98"/>
      <c r="P158" s="101"/>
      <c r="Q158" s="98"/>
      <c r="R158" s="98"/>
    </row>
    <row r="159" spans="1:18" ht="15">
      <c r="A159" s="110" t="s">
        <v>83</v>
      </c>
      <c r="B159" s="95">
        <f t="shared" si="2"/>
        <v>30</v>
      </c>
      <c r="J159" s="101">
        <v>1</v>
      </c>
      <c r="K159" s="98">
        <v>2</v>
      </c>
      <c r="L159" s="98">
        <v>8</v>
      </c>
      <c r="M159" s="98">
        <v>2</v>
      </c>
      <c r="N159" s="98">
        <v>16</v>
      </c>
      <c r="O159" s="98"/>
      <c r="P159" s="101">
        <v>1</v>
      </c>
      <c r="Q159" s="98"/>
      <c r="R159" s="98"/>
    </row>
    <row r="160" spans="1:18" ht="15">
      <c r="A160" s="110" t="s">
        <v>84</v>
      </c>
      <c r="B160" s="95">
        <f t="shared" si="2"/>
        <v>45</v>
      </c>
      <c r="J160" s="101">
        <v>1</v>
      </c>
      <c r="K160" s="98">
        <v>3</v>
      </c>
      <c r="L160" s="98">
        <v>12</v>
      </c>
      <c r="M160" s="98">
        <v>4</v>
      </c>
      <c r="N160" s="98">
        <v>24</v>
      </c>
      <c r="O160" s="98"/>
      <c r="P160" s="101">
        <v>1</v>
      </c>
      <c r="Q160" s="98"/>
      <c r="R160" s="98"/>
    </row>
    <row r="161" spans="1:18" ht="15">
      <c r="A161" s="110" t="s">
        <v>85</v>
      </c>
      <c r="B161" s="95">
        <f t="shared" si="2"/>
        <v>52</v>
      </c>
      <c r="J161" s="101">
        <v>1</v>
      </c>
      <c r="K161" s="98">
        <v>4</v>
      </c>
      <c r="L161" s="98">
        <v>20</v>
      </c>
      <c r="M161" s="98">
        <v>6</v>
      </c>
      <c r="N161" s="98">
        <v>20</v>
      </c>
      <c r="O161" s="98"/>
      <c r="P161" s="101">
        <v>1</v>
      </c>
      <c r="Q161" s="98"/>
      <c r="R161" s="98"/>
    </row>
    <row r="162" spans="1:18" ht="15">
      <c r="A162" s="110" t="s">
        <v>122</v>
      </c>
      <c r="B162" s="95">
        <f t="shared" si="2"/>
        <v>20</v>
      </c>
      <c r="J162" s="101">
        <v>1</v>
      </c>
      <c r="K162" s="98">
        <v>1</v>
      </c>
      <c r="L162" s="98">
        <v>1</v>
      </c>
      <c r="M162" s="98"/>
      <c r="N162" s="98">
        <v>4</v>
      </c>
      <c r="O162" s="98"/>
      <c r="P162" s="101">
        <v>1</v>
      </c>
      <c r="Q162" s="98">
        <v>4</v>
      </c>
      <c r="R162" s="98">
        <v>8</v>
      </c>
    </row>
    <row r="163" spans="1:18" ht="15">
      <c r="A163" s="110" t="s">
        <v>208</v>
      </c>
      <c r="B163" s="95">
        <f t="shared" si="2"/>
        <v>56</v>
      </c>
      <c r="J163" s="101">
        <v>1</v>
      </c>
      <c r="K163" s="98">
        <v>4</v>
      </c>
      <c r="L163" s="98">
        <v>12</v>
      </c>
      <c r="M163" s="98">
        <v>6</v>
      </c>
      <c r="N163" s="98">
        <v>32</v>
      </c>
      <c r="O163" s="98"/>
      <c r="P163" s="101">
        <v>1</v>
      </c>
      <c r="Q163" s="98"/>
      <c r="R163" s="98"/>
    </row>
    <row r="164" spans="1:18" ht="15">
      <c r="A164" s="110" t="s">
        <v>209</v>
      </c>
      <c r="B164" s="95">
        <f t="shared" si="2"/>
        <v>31</v>
      </c>
      <c r="J164" s="101">
        <v>1</v>
      </c>
      <c r="K164" s="98">
        <v>1</v>
      </c>
      <c r="L164" s="98">
        <v>4</v>
      </c>
      <c r="M164" s="98">
        <v>8</v>
      </c>
      <c r="N164" s="98">
        <v>16</v>
      </c>
      <c r="O164" s="98"/>
      <c r="P164" s="101">
        <v>1</v>
      </c>
      <c r="Q164" s="98"/>
      <c r="R164" s="98"/>
    </row>
    <row r="165" spans="1:26" ht="15">
      <c r="A165" s="110" t="s">
        <v>86</v>
      </c>
      <c r="B165" s="95">
        <f t="shared" si="2"/>
        <v>108</v>
      </c>
      <c r="J165" s="101">
        <v>1</v>
      </c>
      <c r="K165" s="98">
        <v>4</v>
      </c>
      <c r="L165" s="98">
        <v>16</v>
      </c>
      <c r="M165" s="98">
        <v>6</v>
      </c>
      <c r="N165" s="98">
        <v>20</v>
      </c>
      <c r="O165" s="98"/>
      <c r="P165" s="101">
        <v>1</v>
      </c>
      <c r="Q165" s="98"/>
      <c r="R165" s="98"/>
      <c r="Z165" s="113">
        <v>60</v>
      </c>
    </row>
    <row r="166" spans="1:18" ht="15">
      <c r="A166" s="95"/>
      <c r="B166" s="95">
        <f t="shared" si="2"/>
        <v>0</v>
      </c>
      <c r="J166" s="98"/>
      <c r="K166" s="98"/>
      <c r="L166" s="98"/>
      <c r="M166" s="98"/>
      <c r="N166" s="98"/>
      <c r="O166" s="98"/>
      <c r="P166" s="101"/>
      <c r="Q166" s="98"/>
      <c r="R166" s="98"/>
    </row>
    <row r="167" spans="1:18" ht="15.75">
      <c r="A167" s="108" t="s">
        <v>87</v>
      </c>
      <c r="B167" s="95">
        <f t="shared" si="2"/>
        <v>0</v>
      </c>
      <c r="C167" s="116"/>
      <c r="D167" s="116"/>
      <c r="E167" s="116"/>
      <c r="F167" s="116"/>
      <c r="G167" s="116"/>
      <c r="H167" s="116"/>
      <c r="J167" s="98"/>
      <c r="K167" s="98"/>
      <c r="L167" s="98"/>
      <c r="M167" s="98"/>
      <c r="N167" s="98"/>
      <c r="O167" s="98"/>
      <c r="P167" s="101"/>
      <c r="Q167" s="98"/>
      <c r="R167" s="98"/>
    </row>
    <row r="168" spans="1:18" ht="15">
      <c r="A168" s="110" t="s">
        <v>88</v>
      </c>
      <c r="B168" s="95">
        <f t="shared" si="2"/>
        <v>18</v>
      </c>
      <c r="J168" s="98"/>
      <c r="K168" s="98">
        <v>2</v>
      </c>
      <c r="L168" s="98">
        <v>4</v>
      </c>
      <c r="M168" s="98">
        <v>2</v>
      </c>
      <c r="N168" s="98">
        <v>8</v>
      </c>
      <c r="O168" s="98"/>
      <c r="P168" s="101">
        <v>2</v>
      </c>
      <c r="Q168" s="98"/>
      <c r="R168" s="98"/>
    </row>
    <row r="169" spans="1:18" ht="15">
      <c r="A169" s="110" t="s">
        <v>89</v>
      </c>
      <c r="B169" s="95">
        <f t="shared" si="2"/>
        <v>15</v>
      </c>
      <c r="J169" s="98"/>
      <c r="K169" s="98">
        <v>2</v>
      </c>
      <c r="L169" s="98">
        <v>4</v>
      </c>
      <c r="M169" s="98"/>
      <c r="N169" s="98">
        <v>8</v>
      </c>
      <c r="O169" s="98"/>
      <c r="P169" s="101">
        <v>1</v>
      </c>
      <c r="Q169" s="98"/>
      <c r="R169" s="98"/>
    </row>
    <row r="170" spans="1:18" ht="15">
      <c r="A170" s="110" t="s">
        <v>14</v>
      </c>
      <c r="B170" s="95">
        <f t="shared" si="2"/>
        <v>15</v>
      </c>
      <c r="J170" s="101">
        <v>1</v>
      </c>
      <c r="K170" s="98">
        <v>2</v>
      </c>
      <c r="L170" s="98">
        <v>4</v>
      </c>
      <c r="M170" s="98"/>
      <c r="N170" s="98">
        <v>8</v>
      </c>
      <c r="O170" s="98"/>
      <c r="P170" s="101"/>
      <c r="Q170" s="98"/>
      <c r="R170" s="98"/>
    </row>
    <row r="171" spans="1:18" ht="15">
      <c r="A171" s="110" t="s">
        <v>15</v>
      </c>
      <c r="B171" s="95">
        <f t="shared" si="2"/>
        <v>32.5</v>
      </c>
      <c r="G171" s="112">
        <v>0.5</v>
      </c>
      <c r="I171" s="98">
        <v>5</v>
      </c>
      <c r="J171" s="101">
        <v>1</v>
      </c>
      <c r="K171" s="98">
        <v>2</v>
      </c>
      <c r="L171" s="98">
        <v>8</v>
      </c>
      <c r="M171" s="98"/>
      <c r="N171" s="98">
        <v>16</v>
      </c>
      <c r="O171" s="98"/>
      <c r="P171" s="101"/>
      <c r="Q171" s="98"/>
      <c r="R171" s="98"/>
    </row>
    <row r="172" spans="1:18" ht="15">
      <c r="A172" s="95"/>
      <c r="B172" s="95">
        <f t="shared" si="2"/>
        <v>1.5</v>
      </c>
      <c r="G172" s="112">
        <v>0.5</v>
      </c>
      <c r="I172" s="98">
        <v>1</v>
      </c>
      <c r="J172" s="98"/>
      <c r="K172" s="98"/>
      <c r="L172" s="98"/>
      <c r="M172" s="98"/>
      <c r="N172" s="98"/>
      <c r="O172" s="98"/>
      <c r="P172" s="101"/>
      <c r="Q172" s="98"/>
      <c r="R172" s="98"/>
    </row>
    <row r="173" spans="1:18" ht="15.75">
      <c r="A173" s="108" t="s">
        <v>110</v>
      </c>
      <c r="B173" s="95">
        <f t="shared" si="2"/>
        <v>0</v>
      </c>
      <c r="J173" s="98"/>
      <c r="K173" s="98"/>
      <c r="L173" s="98"/>
      <c r="M173" s="98"/>
      <c r="N173" s="98"/>
      <c r="O173" s="98"/>
      <c r="P173" s="101"/>
      <c r="Q173" s="98"/>
      <c r="R173" s="98"/>
    </row>
    <row r="174" spans="1:18" ht="15.75">
      <c r="A174" s="110" t="s">
        <v>90</v>
      </c>
      <c r="B174" s="95">
        <f t="shared" si="2"/>
        <v>106</v>
      </c>
      <c r="C174" s="116"/>
      <c r="D174" s="116"/>
      <c r="E174" s="116"/>
      <c r="F174" s="116"/>
      <c r="G174" s="116"/>
      <c r="H174" s="116"/>
      <c r="J174" s="98"/>
      <c r="K174" s="98">
        <v>2</v>
      </c>
      <c r="L174" s="98">
        <v>8</v>
      </c>
      <c r="M174" s="98">
        <v>8</v>
      </c>
      <c r="N174" s="98">
        <v>24</v>
      </c>
      <c r="O174" s="101">
        <v>60</v>
      </c>
      <c r="P174" s="101">
        <v>4</v>
      </c>
      <c r="Q174" s="98"/>
      <c r="R174" s="98"/>
    </row>
    <row r="175" spans="1:18" ht="15">
      <c r="A175" s="110" t="s">
        <v>91</v>
      </c>
      <c r="B175" s="95">
        <f t="shared" si="2"/>
        <v>306</v>
      </c>
      <c r="J175" s="98"/>
      <c r="K175" s="98">
        <v>4</v>
      </c>
      <c r="L175" s="98">
        <v>16</v>
      </c>
      <c r="M175" s="98">
        <v>16</v>
      </c>
      <c r="N175" s="98">
        <v>60</v>
      </c>
      <c r="O175" s="101">
        <v>200</v>
      </c>
      <c r="P175" s="101">
        <v>10</v>
      </c>
      <c r="Q175" s="98"/>
      <c r="R175" s="98"/>
    </row>
    <row r="176" spans="1:18" ht="15">
      <c r="A176" s="110" t="s">
        <v>230</v>
      </c>
      <c r="B176" s="95">
        <f t="shared" si="2"/>
        <v>104</v>
      </c>
      <c r="J176" s="98"/>
      <c r="K176" s="98">
        <v>2</v>
      </c>
      <c r="L176" s="98">
        <v>6</v>
      </c>
      <c r="M176" s="98">
        <v>6</v>
      </c>
      <c r="N176" s="98">
        <v>20</v>
      </c>
      <c r="O176" s="101">
        <v>60</v>
      </c>
      <c r="P176" s="101">
        <v>10</v>
      </c>
      <c r="Q176" s="98"/>
      <c r="R176" s="98"/>
    </row>
    <row r="177" spans="1:26" ht="15">
      <c r="A177" s="110" t="s">
        <v>86</v>
      </c>
      <c r="B177" s="95">
        <f t="shared" si="2"/>
        <v>224</v>
      </c>
      <c r="J177" s="98"/>
      <c r="K177" s="98">
        <v>4</v>
      </c>
      <c r="L177" s="98">
        <v>8</v>
      </c>
      <c r="M177" s="98">
        <v>2</v>
      </c>
      <c r="N177" s="98">
        <v>20</v>
      </c>
      <c r="O177" s="101">
        <v>100</v>
      </c>
      <c r="P177" s="101">
        <v>10</v>
      </c>
      <c r="Q177" s="98"/>
      <c r="R177" s="98"/>
      <c r="Z177" s="113">
        <v>80</v>
      </c>
    </row>
    <row r="178" spans="1:18" ht="15">
      <c r="A178" s="110" t="s">
        <v>123</v>
      </c>
      <c r="B178" s="95">
        <f t="shared" si="2"/>
        <v>96</v>
      </c>
      <c r="J178" s="98"/>
      <c r="K178" s="98">
        <v>1</v>
      </c>
      <c r="L178" s="98">
        <v>1</v>
      </c>
      <c r="M178" s="98">
        <v>2</v>
      </c>
      <c r="N178" s="98">
        <v>8</v>
      </c>
      <c r="O178" s="101">
        <v>60</v>
      </c>
      <c r="P178" s="101">
        <v>10</v>
      </c>
      <c r="Q178" s="98">
        <v>4</v>
      </c>
      <c r="R178" s="98">
        <v>10</v>
      </c>
    </row>
    <row r="179" spans="1:18" ht="15">
      <c r="A179" s="95"/>
      <c r="B179" s="95">
        <f t="shared" si="2"/>
        <v>0</v>
      </c>
      <c r="J179" s="98"/>
      <c r="K179" s="98"/>
      <c r="L179" s="98"/>
      <c r="M179" s="98"/>
      <c r="N179" s="98"/>
      <c r="O179" s="98"/>
      <c r="P179" s="101"/>
      <c r="Q179" s="98"/>
      <c r="R179" s="98"/>
    </row>
    <row r="180" spans="1:18" ht="15.75">
      <c r="A180" s="108" t="s">
        <v>92</v>
      </c>
      <c r="B180" s="95">
        <f t="shared" si="2"/>
        <v>0</v>
      </c>
      <c r="J180" s="98"/>
      <c r="K180" s="98"/>
      <c r="L180" s="98"/>
      <c r="M180" s="98"/>
      <c r="N180" s="98"/>
      <c r="O180" s="98"/>
      <c r="P180" s="101"/>
      <c r="Q180" s="98"/>
      <c r="R180" s="98"/>
    </row>
    <row r="181" spans="1:18" ht="15.75">
      <c r="A181" s="95" t="s">
        <v>93</v>
      </c>
      <c r="B181" s="95">
        <f t="shared" si="2"/>
        <v>8</v>
      </c>
      <c r="C181" s="116"/>
      <c r="D181" s="116"/>
      <c r="E181" s="116"/>
      <c r="F181" s="116"/>
      <c r="G181" s="116"/>
      <c r="H181" s="116"/>
      <c r="J181" s="98"/>
      <c r="K181" s="98">
        <v>1</v>
      </c>
      <c r="L181" s="98">
        <v>2</v>
      </c>
      <c r="M181" s="98"/>
      <c r="N181" s="98">
        <v>4</v>
      </c>
      <c r="O181" s="98"/>
      <c r="P181" s="101">
        <v>1</v>
      </c>
      <c r="Q181" s="98"/>
      <c r="R181" s="98"/>
    </row>
    <row r="182" spans="1:18" ht="15">
      <c r="A182" s="95" t="s">
        <v>94</v>
      </c>
      <c r="B182" s="95">
        <f t="shared" si="2"/>
        <v>8</v>
      </c>
      <c r="J182" s="98"/>
      <c r="K182" s="98">
        <v>1</v>
      </c>
      <c r="L182" s="98">
        <v>2</v>
      </c>
      <c r="M182" s="98"/>
      <c r="N182" s="98">
        <v>4</v>
      </c>
      <c r="O182" s="98"/>
      <c r="P182" s="101">
        <v>1</v>
      </c>
      <c r="Q182" s="98"/>
      <c r="R182" s="98"/>
    </row>
    <row r="183" spans="1:18" ht="15">
      <c r="A183" s="95" t="s">
        <v>95</v>
      </c>
      <c r="B183" s="95">
        <f t="shared" si="2"/>
        <v>8</v>
      </c>
      <c r="J183" s="98"/>
      <c r="K183" s="98">
        <v>1</v>
      </c>
      <c r="L183" s="98">
        <v>2</v>
      </c>
      <c r="M183" s="98"/>
      <c r="N183" s="98">
        <v>4</v>
      </c>
      <c r="O183" s="98"/>
      <c r="P183" s="101">
        <v>1</v>
      </c>
      <c r="Q183" s="98"/>
      <c r="R183" s="98"/>
    </row>
    <row r="184" spans="1:18" ht="15">
      <c r="A184" s="110" t="s">
        <v>96</v>
      </c>
      <c r="B184" s="95">
        <f t="shared" si="2"/>
        <v>15</v>
      </c>
      <c r="J184" s="98"/>
      <c r="K184" s="98">
        <v>2</v>
      </c>
      <c r="L184" s="98">
        <v>4</v>
      </c>
      <c r="M184" s="98"/>
      <c r="N184" s="98">
        <v>8</v>
      </c>
      <c r="O184" s="98"/>
      <c r="P184" s="101">
        <v>1</v>
      </c>
      <c r="Q184" s="98"/>
      <c r="R184" s="98"/>
    </row>
    <row r="185" spans="1:18" ht="15">
      <c r="A185" s="95" t="s">
        <v>373</v>
      </c>
      <c r="B185" s="95">
        <f t="shared" si="2"/>
        <v>15</v>
      </c>
      <c r="J185" s="98"/>
      <c r="K185" s="98">
        <v>2</v>
      </c>
      <c r="L185" s="98">
        <v>4</v>
      </c>
      <c r="M185" s="98"/>
      <c r="N185" s="98">
        <v>8</v>
      </c>
      <c r="O185" s="98"/>
      <c r="P185" s="101">
        <v>1</v>
      </c>
      <c r="Q185" s="98"/>
      <c r="R185" s="98"/>
    </row>
    <row r="186" spans="1:18" ht="15">
      <c r="A186" s="110" t="s">
        <v>105</v>
      </c>
      <c r="B186" s="95">
        <f t="shared" si="2"/>
        <v>15</v>
      </c>
      <c r="J186" s="98"/>
      <c r="K186" s="98">
        <v>2</v>
      </c>
      <c r="L186" s="98">
        <v>4</v>
      </c>
      <c r="M186" s="98"/>
      <c r="N186" s="98">
        <v>8</v>
      </c>
      <c r="O186" s="98"/>
      <c r="P186" s="101">
        <v>1</v>
      </c>
      <c r="Q186" s="98"/>
      <c r="R186" s="98"/>
    </row>
    <row r="187" spans="1:18" ht="15">
      <c r="A187" s="95"/>
      <c r="B187" s="95">
        <f t="shared" si="2"/>
        <v>0</v>
      </c>
      <c r="J187" s="98"/>
      <c r="K187" s="98"/>
      <c r="L187" s="98"/>
      <c r="M187" s="98"/>
      <c r="N187" s="98"/>
      <c r="O187" s="98"/>
      <c r="P187" s="101"/>
      <c r="Q187" s="98"/>
      <c r="R187" s="98"/>
    </row>
    <row r="188" spans="1:18" ht="15.75">
      <c r="A188" s="108" t="s">
        <v>108</v>
      </c>
      <c r="B188" s="95">
        <f t="shared" si="2"/>
        <v>0</v>
      </c>
      <c r="J188" s="98"/>
      <c r="K188" s="98"/>
      <c r="L188" s="98"/>
      <c r="M188" s="98"/>
      <c r="N188" s="98"/>
      <c r="O188" s="98"/>
      <c r="P188" s="101"/>
      <c r="Q188" s="98"/>
      <c r="R188" s="98"/>
    </row>
    <row r="189" spans="1:18" ht="15.75">
      <c r="A189" s="95" t="s">
        <v>133</v>
      </c>
      <c r="B189" s="95">
        <f t="shared" si="2"/>
        <v>0</v>
      </c>
      <c r="C189" s="116"/>
      <c r="D189" s="116"/>
      <c r="E189" s="116"/>
      <c r="F189" s="116"/>
      <c r="G189" s="116"/>
      <c r="H189" s="116"/>
      <c r="J189" s="98"/>
      <c r="K189" s="98"/>
      <c r="L189" s="98"/>
      <c r="M189" s="98"/>
      <c r="N189" s="98"/>
      <c r="O189" s="98"/>
      <c r="P189" s="101"/>
      <c r="Q189" s="98"/>
      <c r="R189" s="98"/>
    </row>
    <row r="190" spans="1:18" ht="15">
      <c r="A190" s="110" t="s">
        <v>90</v>
      </c>
      <c r="B190" s="95">
        <f t="shared" si="2"/>
        <v>37</v>
      </c>
      <c r="J190" s="98"/>
      <c r="K190" s="98">
        <v>2</v>
      </c>
      <c r="L190" s="98">
        <v>12</v>
      </c>
      <c r="M190" s="98">
        <v>2</v>
      </c>
      <c r="N190" s="98">
        <v>20</v>
      </c>
      <c r="O190" s="98"/>
      <c r="P190" s="101">
        <v>1</v>
      </c>
      <c r="Q190" s="98"/>
      <c r="R190" s="98"/>
    </row>
    <row r="191" spans="1:26" ht="15">
      <c r="A191" s="110" t="s">
        <v>91</v>
      </c>
      <c r="B191" s="95">
        <f t="shared" si="2"/>
        <v>79.5</v>
      </c>
      <c r="I191" s="98">
        <v>0.5</v>
      </c>
      <c r="J191" s="98"/>
      <c r="K191" s="98">
        <v>4</v>
      </c>
      <c r="L191" s="98">
        <v>20</v>
      </c>
      <c r="M191" s="98">
        <v>4</v>
      </c>
      <c r="N191" s="98">
        <v>30</v>
      </c>
      <c r="O191" s="98"/>
      <c r="P191" s="101">
        <v>1</v>
      </c>
      <c r="Q191" s="98"/>
      <c r="R191" s="98"/>
      <c r="Z191" s="113">
        <v>20</v>
      </c>
    </row>
    <row r="192" spans="1:18" ht="15">
      <c r="A192" s="95" t="s">
        <v>111</v>
      </c>
      <c r="B192" s="95">
        <f t="shared" si="2"/>
        <v>0.5</v>
      </c>
      <c r="I192" s="98">
        <v>0.5</v>
      </c>
      <c r="J192" s="98"/>
      <c r="K192" s="98"/>
      <c r="L192" s="98"/>
      <c r="M192" s="98"/>
      <c r="N192" s="98"/>
      <c r="O192" s="98"/>
      <c r="P192" s="101"/>
      <c r="Q192" s="98"/>
      <c r="R192" s="98"/>
    </row>
    <row r="193" spans="1:18" ht="15">
      <c r="A193" s="110" t="s">
        <v>90</v>
      </c>
      <c r="B193" s="95">
        <f t="shared" si="2"/>
        <v>80</v>
      </c>
      <c r="J193" s="98"/>
      <c r="K193" s="98">
        <v>2</v>
      </c>
      <c r="L193" s="98">
        <v>8</v>
      </c>
      <c r="M193" s="98">
        <v>8</v>
      </c>
      <c r="N193" s="98">
        <v>20</v>
      </c>
      <c r="O193" s="98">
        <v>40</v>
      </c>
      <c r="P193" s="101">
        <v>2</v>
      </c>
      <c r="Q193" s="98"/>
      <c r="R193" s="98"/>
    </row>
    <row r="194" spans="1:18" ht="15">
      <c r="A194" s="110" t="s">
        <v>91</v>
      </c>
      <c r="B194" s="95">
        <f t="shared" si="2"/>
        <v>154</v>
      </c>
      <c r="J194" s="98"/>
      <c r="K194" s="98">
        <v>4</v>
      </c>
      <c r="L194" s="98">
        <v>16</v>
      </c>
      <c r="M194" s="98">
        <v>12</v>
      </c>
      <c r="N194" s="98">
        <v>40</v>
      </c>
      <c r="O194" s="98">
        <v>80</v>
      </c>
      <c r="P194" s="101">
        <v>2</v>
      </c>
      <c r="Q194" s="98"/>
      <c r="R194" s="98"/>
    </row>
    <row r="195" spans="1:18" ht="15">
      <c r="A195" s="110" t="s">
        <v>210</v>
      </c>
      <c r="B195" s="95">
        <f t="shared" si="2"/>
        <v>22</v>
      </c>
      <c r="J195" s="98"/>
      <c r="K195" s="98">
        <v>1</v>
      </c>
      <c r="L195" s="98">
        <v>4</v>
      </c>
      <c r="M195" s="98">
        <v>1</v>
      </c>
      <c r="N195" s="98">
        <v>4</v>
      </c>
      <c r="O195" s="98">
        <v>10</v>
      </c>
      <c r="P195" s="101">
        <v>2</v>
      </c>
      <c r="Q195" s="98"/>
      <c r="R195" s="98"/>
    </row>
    <row r="196" spans="1:18" ht="15">
      <c r="A196" s="95"/>
      <c r="B196" s="95">
        <f t="shared" si="2"/>
        <v>0</v>
      </c>
      <c r="J196" s="98"/>
      <c r="K196" s="98"/>
      <c r="L196" s="98"/>
      <c r="M196" s="98"/>
      <c r="N196" s="98"/>
      <c r="O196" s="98"/>
      <c r="P196" s="101"/>
      <c r="Q196" s="98"/>
      <c r="R196" s="98"/>
    </row>
    <row r="197" spans="1:18" ht="15.75">
      <c r="A197" s="11" t="s">
        <v>189</v>
      </c>
      <c r="B197" s="95">
        <f t="shared" si="2"/>
        <v>0</v>
      </c>
      <c r="J197" s="98"/>
      <c r="K197" s="98"/>
      <c r="L197" s="98"/>
      <c r="M197" s="98"/>
      <c r="N197" s="98"/>
      <c r="O197" s="98"/>
      <c r="P197" s="101"/>
      <c r="Q197" s="98"/>
      <c r="R197" s="98"/>
    </row>
    <row r="198" spans="1:24" ht="15">
      <c r="A198" s="95" t="s">
        <v>190</v>
      </c>
      <c r="B198" s="95">
        <f aca="true" t="shared" si="3" ref="B198:B256">SUM(C198:AB198)</f>
        <v>2</v>
      </c>
      <c r="J198" s="98"/>
      <c r="K198" s="98"/>
      <c r="L198" s="98"/>
      <c r="M198" s="98"/>
      <c r="N198" s="98"/>
      <c r="O198" s="98"/>
      <c r="P198" s="101"/>
      <c r="Q198" s="98"/>
      <c r="R198" s="98"/>
      <c r="U198" s="98">
        <v>0.5</v>
      </c>
      <c r="W198" s="98">
        <v>1</v>
      </c>
      <c r="X198" s="98">
        <v>0.5</v>
      </c>
    </row>
    <row r="199" spans="1:24" ht="15">
      <c r="A199" s="95" t="s">
        <v>215</v>
      </c>
      <c r="B199" s="95">
        <f t="shared" si="3"/>
        <v>10.5</v>
      </c>
      <c r="D199" s="112">
        <v>0.5</v>
      </c>
      <c r="G199" s="112">
        <v>2</v>
      </c>
      <c r="I199" s="98">
        <v>6</v>
      </c>
      <c r="J199" s="98"/>
      <c r="K199" s="98"/>
      <c r="L199" s="98"/>
      <c r="M199" s="98"/>
      <c r="N199" s="98"/>
      <c r="O199" s="98"/>
      <c r="P199" s="101"/>
      <c r="Q199" s="98"/>
      <c r="R199" s="98"/>
      <c r="U199" s="98">
        <v>0.5</v>
      </c>
      <c r="W199" s="98">
        <v>1</v>
      </c>
      <c r="X199" s="98">
        <v>0.5</v>
      </c>
    </row>
    <row r="200" spans="1:24" ht="15">
      <c r="A200" s="95" t="s">
        <v>216</v>
      </c>
      <c r="B200" s="95">
        <f t="shared" si="3"/>
        <v>7.5</v>
      </c>
      <c r="D200" s="112">
        <v>0.5</v>
      </c>
      <c r="G200" s="112">
        <v>1</v>
      </c>
      <c r="I200" s="98">
        <v>4</v>
      </c>
      <c r="J200" s="98"/>
      <c r="K200" s="98"/>
      <c r="L200" s="98"/>
      <c r="M200" s="98"/>
      <c r="N200" s="98"/>
      <c r="O200" s="98"/>
      <c r="P200" s="101"/>
      <c r="Q200" s="98"/>
      <c r="R200" s="98"/>
      <c r="U200" s="98">
        <v>0.5</v>
      </c>
      <c r="W200" s="98">
        <v>1</v>
      </c>
      <c r="X200" s="98">
        <v>0.5</v>
      </c>
    </row>
    <row r="201" spans="1:18" ht="15">
      <c r="A201" s="95" t="s">
        <v>191</v>
      </c>
      <c r="B201" s="95">
        <f t="shared" si="3"/>
        <v>0.5</v>
      </c>
      <c r="D201" s="112">
        <v>0.5</v>
      </c>
      <c r="J201" s="98"/>
      <c r="K201" s="98"/>
      <c r="L201" s="98"/>
      <c r="M201" s="98"/>
      <c r="N201" s="98"/>
      <c r="O201" s="98"/>
      <c r="P201" s="101"/>
      <c r="Q201" s="98"/>
      <c r="R201" s="98"/>
    </row>
    <row r="202" spans="1:18" ht="15">
      <c r="A202" s="95" t="s">
        <v>192</v>
      </c>
      <c r="B202" s="95">
        <f t="shared" si="3"/>
        <v>2.5</v>
      </c>
      <c r="I202" s="98">
        <v>2.5</v>
      </c>
      <c r="J202" s="98"/>
      <c r="K202" s="98"/>
      <c r="L202" s="98"/>
      <c r="M202" s="98"/>
      <c r="N202" s="98"/>
      <c r="O202" s="98"/>
      <c r="P202" s="101"/>
      <c r="Q202" s="98"/>
      <c r="R202" s="98"/>
    </row>
    <row r="203" spans="1:18" ht="15">
      <c r="A203" s="95" t="s">
        <v>193</v>
      </c>
      <c r="B203" s="95">
        <f t="shared" si="3"/>
        <v>2.5</v>
      </c>
      <c r="I203" s="98">
        <v>2.5</v>
      </c>
      <c r="J203" s="98"/>
      <c r="K203" s="98"/>
      <c r="L203" s="98"/>
      <c r="M203" s="98"/>
      <c r="N203" s="98"/>
      <c r="O203" s="98"/>
      <c r="P203" s="101"/>
      <c r="Q203" s="98"/>
      <c r="R203" s="98"/>
    </row>
    <row r="204" spans="1:24" ht="15">
      <c r="A204" s="95" t="s">
        <v>290</v>
      </c>
      <c r="B204" s="95">
        <f t="shared" si="3"/>
        <v>4.5</v>
      </c>
      <c r="I204" s="98">
        <v>2.5</v>
      </c>
      <c r="J204" s="98"/>
      <c r="K204" s="98"/>
      <c r="L204" s="98"/>
      <c r="M204" s="98"/>
      <c r="N204" s="98"/>
      <c r="O204" s="98"/>
      <c r="P204" s="101"/>
      <c r="Q204" s="98"/>
      <c r="R204" s="98"/>
      <c r="U204" s="98">
        <v>0.5</v>
      </c>
      <c r="W204" s="98">
        <v>1</v>
      </c>
      <c r="X204" s="98">
        <v>0.5</v>
      </c>
    </row>
    <row r="205" spans="1:24" ht="15">
      <c r="A205" s="95" t="s">
        <v>291</v>
      </c>
      <c r="B205" s="95">
        <f t="shared" si="3"/>
        <v>2</v>
      </c>
      <c r="J205" s="98"/>
      <c r="K205" s="98"/>
      <c r="L205" s="98"/>
      <c r="M205" s="98"/>
      <c r="N205" s="98"/>
      <c r="O205" s="98"/>
      <c r="P205" s="101"/>
      <c r="Q205" s="98"/>
      <c r="R205" s="98"/>
      <c r="U205" s="98">
        <v>0.5</v>
      </c>
      <c r="W205" s="98">
        <v>1</v>
      </c>
      <c r="X205" s="98">
        <v>0.5</v>
      </c>
    </row>
    <row r="206" spans="1:28" ht="15">
      <c r="A206" s="95" t="s">
        <v>349</v>
      </c>
      <c r="B206" s="95">
        <f t="shared" si="3"/>
        <v>1.25</v>
      </c>
      <c r="J206" s="98"/>
      <c r="K206" s="98"/>
      <c r="L206" s="98"/>
      <c r="M206" s="98"/>
      <c r="N206" s="98"/>
      <c r="O206" s="98"/>
      <c r="P206" s="101"/>
      <c r="Q206" s="98"/>
      <c r="R206" s="98"/>
      <c r="AA206" s="103">
        <v>1</v>
      </c>
      <c r="AB206" s="103">
        <v>0.25</v>
      </c>
    </row>
    <row r="207" spans="1:20" ht="15">
      <c r="A207" s="95" t="s">
        <v>356</v>
      </c>
      <c r="B207" s="95">
        <f t="shared" si="3"/>
        <v>0.35</v>
      </c>
      <c r="J207" s="98"/>
      <c r="K207" s="98"/>
      <c r="L207" s="98"/>
      <c r="M207" s="98"/>
      <c r="N207" s="98"/>
      <c r="O207" s="98"/>
      <c r="P207" s="101"/>
      <c r="Q207" s="98"/>
      <c r="R207" s="98"/>
      <c r="S207" s="98">
        <v>0.1</v>
      </c>
      <c r="T207" s="98">
        <v>0.25</v>
      </c>
    </row>
    <row r="208" spans="1:18" ht="15">
      <c r="A208" s="95"/>
      <c r="B208" s="95">
        <f t="shared" si="3"/>
        <v>0</v>
      </c>
      <c r="J208" s="98"/>
      <c r="K208" s="98"/>
      <c r="L208" s="98"/>
      <c r="M208" s="98"/>
      <c r="N208" s="98"/>
      <c r="O208" s="98"/>
      <c r="P208" s="101"/>
      <c r="Q208" s="98"/>
      <c r="R208" s="98"/>
    </row>
    <row r="209" spans="1:20" ht="15.75">
      <c r="A209" s="11" t="s">
        <v>115</v>
      </c>
      <c r="B209" s="95">
        <f t="shared" si="3"/>
        <v>0</v>
      </c>
      <c r="J209" s="98"/>
      <c r="K209" s="98"/>
      <c r="L209" s="98"/>
      <c r="M209" s="98"/>
      <c r="N209" s="98"/>
      <c r="O209" s="98"/>
      <c r="P209" s="101"/>
      <c r="Q209" s="98"/>
      <c r="R209" s="98"/>
      <c r="S209" s="121"/>
      <c r="T209" s="121"/>
    </row>
    <row r="210" spans="1:28" s="22" customFormat="1" ht="15">
      <c r="A210" s="95" t="s">
        <v>33</v>
      </c>
      <c r="B210" s="95">
        <f t="shared" si="3"/>
        <v>1.5</v>
      </c>
      <c r="C210" s="122"/>
      <c r="D210" s="122"/>
      <c r="E210" s="122"/>
      <c r="F210" s="122"/>
      <c r="G210" s="122"/>
      <c r="H210" s="122"/>
      <c r="I210" s="121"/>
      <c r="J210" s="98"/>
      <c r="K210" s="98"/>
      <c r="L210" s="98"/>
      <c r="M210" s="98"/>
      <c r="N210" s="98"/>
      <c r="O210" s="98"/>
      <c r="P210" s="101"/>
      <c r="Q210" s="98"/>
      <c r="R210" s="98"/>
      <c r="S210" s="98"/>
      <c r="T210" s="98"/>
      <c r="U210" s="98"/>
      <c r="V210" s="98"/>
      <c r="W210" s="98"/>
      <c r="X210" s="98">
        <v>1.5</v>
      </c>
      <c r="Y210" s="98"/>
      <c r="Z210" s="113"/>
      <c r="AA210" s="123"/>
      <c r="AB210" s="123"/>
    </row>
    <row r="211" spans="1:24" ht="15">
      <c r="A211" s="95" t="s">
        <v>135</v>
      </c>
      <c r="B211" s="95">
        <f t="shared" si="3"/>
        <v>0.5</v>
      </c>
      <c r="J211" s="98"/>
      <c r="K211" s="98"/>
      <c r="L211" s="98"/>
      <c r="M211" s="98"/>
      <c r="N211" s="98"/>
      <c r="O211" s="98"/>
      <c r="P211" s="101"/>
      <c r="Q211" s="98"/>
      <c r="R211" s="98"/>
      <c r="U211" s="98">
        <v>0.25</v>
      </c>
      <c r="X211" s="98">
        <v>0.25</v>
      </c>
    </row>
    <row r="212" spans="1:26" ht="15">
      <c r="A212" s="95" t="s">
        <v>49</v>
      </c>
      <c r="B212" s="95">
        <f t="shared" si="3"/>
        <v>4.75</v>
      </c>
      <c r="J212" s="98">
        <v>4</v>
      </c>
      <c r="K212" s="98"/>
      <c r="L212" s="98"/>
      <c r="M212" s="98"/>
      <c r="N212" s="98"/>
      <c r="O212" s="98"/>
      <c r="P212" s="101"/>
      <c r="Q212" s="98"/>
      <c r="R212" s="98"/>
      <c r="Y212" s="98">
        <v>0.5</v>
      </c>
      <c r="Z212" s="113">
        <v>0.25</v>
      </c>
    </row>
    <row r="213" spans="1:26" ht="15">
      <c r="A213" s="95" t="s">
        <v>50</v>
      </c>
      <c r="B213" s="95">
        <f t="shared" si="3"/>
        <v>0.75</v>
      </c>
      <c r="J213" s="98"/>
      <c r="K213" s="98"/>
      <c r="L213" s="98"/>
      <c r="M213" s="98"/>
      <c r="N213" s="98"/>
      <c r="O213" s="98"/>
      <c r="P213" s="101"/>
      <c r="Q213" s="98"/>
      <c r="R213" s="98"/>
      <c r="Y213" s="98">
        <v>0.5</v>
      </c>
      <c r="Z213" s="113">
        <v>0.25</v>
      </c>
    </row>
    <row r="214" spans="1:24" ht="15">
      <c r="A214" s="95" t="s">
        <v>361</v>
      </c>
      <c r="B214" s="95">
        <f t="shared" si="3"/>
        <v>1</v>
      </c>
      <c r="J214" s="98"/>
      <c r="K214" s="98"/>
      <c r="L214" s="98"/>
      <c r="M214" s="98"/>
      <c r="N214" s="98"/>
      <c r="O214" s="98"/>
      <c r="P214" s="101"/>
      <c r="Q214" s="98"/>
      <c r="R214" s="98"/>
      <c r="X214" s="98">
        <v>1</v>
      </c>
    </row>
    <row r="215" spans="1:23" ht="15">
      <c r="A215" s="95" t="s">
        <v>34</v>
      </c>
      <c r="B215" s="95">
        <f t="shared" si="3"/>
        <v>0.25</v>
      </c>
      <c r="J215" s="98"/>
      <c r="K215" s="98"/>
      <c r="L215" s="98"/>
      <c r="M215" s="98"/>
      <c r="N215" s="98"/>
      <c r="O215" s="98"/>
      <c r="P215" s="101"/>
      <c r="Q215" s="98"/>
      <c r="R215" s="98"/>
      <c r="W215" s="98">
        <v>0.25</v>
      </c>
    </row>
    <row r="216" spans="1:23" ht="15">
      <c r="A216" s="95" t="s">
        <v>35</v>
      </c>
      <c r="B216" s="95">
        <f t="shared" si="3"/>
        <v>0.25</v>
      </c>
      <c r="J216" s="98"/>
      <c r="K216" s="98"/>
      <c r="L216" s="98"/>
      <c r="M216" s="98"/>
      <c r="N216" s="98"/>
      <c r="O216" s="98"/>
      <c r="P216" s="101"/>
      <c r="Q216" s="98"/>
      <c r="R216" s="98"/>
      <c r="W216" s="98">
        <v>0.25</v>
      </c>
    </row>
    <row r="217" spans="1:26" ht="15">
      <c r="A217" s="95" t="s">
        <v>303</v>
      </c>
      <c r="B217" s="95">
        <f t="shared" si="3"/>
        <v>0</v>
      </c>
      <c r="J217" s="98"/>
      <c r="K217" s="98"/>
      <c r="L217" s="98"/>
      <c r="M217" s="98"/>
      <c r="N217" s="98"/>
      <c r="O217" s="98"/>
      <c r="P217" s="101"/>
      <c r="Q217" s="98"/>
      <c r="R217" s="98"/>
      <c r="S217" s="118"/>
      <c r="T217" s="118"/>
      <c r="U217" s="118"/>
      <c r="V217" s="118"/>
      <c r="W217" s="118"/>
      <c r="X217" s="118"/>
      <c r="Y217" s="118"/>
      <c r="Z217" s="119"/>
    </row>
    <row r="218" spans="1:28" s="13" customFormat="1" ht="15">
      <c r="A218" s="95" t="s">
        <v>304</v>
      </c>
      <c r="B218" s="95">
        <f t="shared" si="3"/>
        <v>0.5</v>
      </c>
      <c r="C218" s="117"/>
      <c r="D218" s="117"/>
      <c r="E218" s="112"/>
      <c r="F218" s="112"/>
      <c r="G218" s="117"/>
      <c r="H218" s="117"/>
      <c r="I218" s="118"/>
      <c r="J218" s="98"/>
      <c r="K218" s="98"/>
      <c r="L218" s="98"/>
      <c r="M218" s="98"/>
      <c r="N218" s="98"/>
      <c r="O218" s="98"/>
      <c r="P218" s="101"/>
      <c r="Q218" s="98"/>
      <c r="R218" s="98"/>
      <c r="S218" s="118"/>
      <c r="T218" s="118"/>
      <c r="U218" s="118"/>
      <c r="V218" s="118"/>
      <c r="W218" s="118"/>
      <c r="X218" s="118"/>
      <c r="Y218" s="118">
        <v>0.5</v>
      </c>
      <c r="Z218" s="119"/>
      <c r="AA218" s="114"/>
      <c r="AB218" s="114"/>
    </row>
    <row r="219" spans="1:28" s="13" customFormat="1" ht="15">
      <c r="A219" s="95" t="s">
        <v>305</v>
      </c>
      <c r="B219" s="95">
        <f t="shared" si="3"/>
        <v>1.25</v>
      </c>
      <c r="C219" s="117"/>
      <c r="D219" s="117"/>
      <c r="E219" s="112"/>
      <c r="F219" s="112"/>
      <c r="G219" s="117"/>
      <c r="H219" s="117"/>
      <c r="I219" s="118"/>
      <c r="J219" s="98"/>
      <c r="K219" s="98"/>
      <c r="L219" s="98"/>
      <c r="M219" s="98"/>
      <c r="N219" s="98"/>
      <c r="O219" s="98"/>
      <c r="P219" s="101"/>
      <c r="Q219" s="98"/>
      <c r="R219" s="98"/>
      <c r="S219" s="118"/>
      <c r="T219" s="118"/>
      <c r="U219" s="118"/>
      <c r="V219" s="118"/>
      <c r="W219" s="118"/>
      <c r="X219" s="118">
        <v>0.25</v>
      </c>
      <c r="Y219" s="118">
        <v>1</v>
      </c>
      <c r="Z219" s="119"/>
      <c r="AA219" s="114"/>
      <c r="AB219" s="114"/>
    </row>
    <row r="220" spans="1:28" s="13" customFormat="1" ht="15">
      <c r="A220" s="95" t="s">
        <v>37</v>
      </c>
      <c r="B220" s="95">
        <f t="shared" si="3"/>
        <v>0</v>
      </c>
      <c r="C220" s="117"/>
      <c r="D220" s="117"/>
      <c r="E220" s="112"/>
      <c r="F220" s="112"/>
      <c r="G220" s="117"/>
      <c r="H220" s="117"/>
      <c r="I220" s="118"/>
      <c r="J220" s="98"/>
      <c r="K220" s="98"/>
      <c r="L220" s="98"/>
      <c r="M220" s="98"/>
      <c r="N220" s="98"/>
      <c r="O220" s="98"/>
      <c r="P220" s="101"/>
      <c r="Q220" s="98"/>
      <c r="R220" s="98"/>
      <c r="S220" s="98"/>
      <c r="T220" s="98"/>
      <c r="U220" s="98"/>
      <c r="V220" s="98"/>
      <c r="W220" s="98"/>
      <c r="X220" s="98"/>
      <c r="Y220" s="98"/>
      <c r="Z220" s="113"/>
      <c r="AA220" s="114"/>
      <c r="AB220" s="114"/>
    </row>
    <row r="221" spans="1:24" ht="15">
      <c r="A221" s="95" t="s">
        <v>328</v>
      </c>
      <c r="B221" s="95">
        <f t="shared" si="3"/>
        <v>5</v>
      </c>
      <c r="J221" s="98"/>
      <c r="K221" s="98"/>
      <c r="L221" s="98"/>
      <c r="M221" s="98"/>
      <c r="N221" s="98"/>
      <c r="O221" s="98"/>
      <c r="P221" s="101"/>
      <c r="Q221" s="98"/>
      <c r="R221" s="98"/>
      <c r="U221" s="98">
        <v>0.5</v>
      </c>
      <c r="V221" s="98">
        <v>2</v>
      </c>
      <c r="X221" s="98">
        <v>2.5</v>
      </c>
    </row>
    <row r="222" spans="1:24" ht="15">
      <c r="A222" s="95" t="s">
        <v>329</v>
      </c>
      <c r="B222" s="95">
        <f t="shared" si="3"/>
        <v>1.15</v>
      </c>
      <c r="J222" s="98"/>
      <c r="K222" s="98"/>
      <c r="L222" s="98"/>
      <c r="M222" s="98"/>
      <c r="N222" s="98"/>
      <c r="O222" s="98"/>
      <c r="P222" s="101"/>
      <c r="Q222" s="98"/>
      <c r="R222" s="98"/>
      <c r="U222" s="98">
        <v>0.15</v>
      </c>
      <c r="X222" s="98">
        <v>1</v>
      </c>
    </row>
    <row r="223" spans="1:24" ht="15">
      <c r="A223" s="95" t="s">
        <v>38</v>
      </c>
      <c r="B223" s="95">
        <f t="shared" si="3"/>
        <v>1.25</v>
      </c>
      <c r="J223" s="98"/>
      <c r="K223" s="98"/>
      <c r="L223" s="98"/>
      <c r="M223" s="98"/>
      <c r="N223" s="98"/>
      <c r="O223" s="98"/>
      <c r="P223" s="101"/>
      <c r="Q223" s="98"/>
      <c r="R223" s="98"/>
      <c r="W223" s="98">
        <v>0.25</v>
      </c>
      <c r="X223" s="98">
        <v>1</v>
      </c>
    </row>
    <row r="224" spans="1:18" ht="15">
      <c r="A224" s="95" t="s">
        <v>39</v>
      </c>
      <c r="B224" s="95">
        <f t="shared" si="3"/>
        <v>0</v>
      </c>
      <c r="J224" s="98"/>
      <c r="K224" s="98"/>
      <c r="L224" s="98"/>
      <c r="M224" s="98"/>
      <c r="N224" s="98"/>
      <c r="O224" s="98"/>
      <c r="P224" s="101"/>
      <c r="Q224" s="98"/>
      <c r="R224" s="98"/>
    </row>
    <row r="225" spans="1:18" ht="15">
      <c r="A225" s="95" t="s">
        <v>270</v>
      </c>
      <c r="B225" s="95">
        <f t="shared" si="3"/>
        <v>4</v>
      </c>
      <c r="J225" s="98">
        <v>4</v>
      </c>
      <c r="K225" s="98"/>
      <c r="L225" s="98"/>
      <c r="M225" s="98"/>
      <c r="N225" s="98"/>
      <c r="O225" s="98"/>
      <c r="P225" s="101"/>
      <c r="Q225" s="98"/>
      <c r="R225" s="98"/>
    </row>
    <row r="226" spans="1:24" ht="15">
      <c r="A226" s="95" t="s">
        <v>40</v>
      </c>
      <c r="B226" s="95">
        <f t="shared" si="3"/>
        <v>1</v>
      </c>
      <c r="J226" s="98"/>
      <c r="K226" s="98"/>
      <c r="L226" s="98"/>
      <c r="M226" s="98"/>
      <c r="N226" s="98"/>
      <c r="O226" s="98"/>
      <c r="P226" s="101"/>
      <c r="Q226" s="98"/>
      <c r="R226" s="98"/>
      <c r="W226" s="98">
        <v>0.5</v>
      </c>
      <c r="X226" s="98">
        <v>0.5</v>
      </c>
    </row>
    <row r="227" spans="1:24" ht="15">
      <c r="A227" s="95" t="s">
        <v>41</v>
      </c>
      <c r="B227" s="95">
        <f t="shared" si="3"/>
        <v>0.5</v>
      </c>
      <c r="J227" s="98"/>
      <c r="K227" s="98"/>
      <c r="L227" s="98"/>
      <c r="M227" s="98"/>
      <c r="N227" s="98"/>
      <c r="O227" s="98"/>
      <c r="P227" s="101"/>
      <c r="Q227" s="98"/>
      <c r="R227" s="98"/>
      <c r="X227" s="98">
        <v>0.5</v>
      </c>
    </row>
    <row r="228" spans="1:18" ht="15">
      <c r="A228" s="95" t="s">
        <v>333</v>
      </c>
      <c r="B228" s="95">
        <f t="shared" si="3"/>
        <v>0</v>
      </c>
      <c r="J228" s="98"/>
      <c r="K228" s="98"/>
      <c r="L228" s="98"/>
      <c r="M228" s="98"/>
      <c r="N228" s="98"/>
      <c r="O228" s="98"/>
      <c r="P228" s="101"/>
      <c r="Q228" s="98"/>
      <c r="R228" s="98"/>
    </row>
    <row r="229" spans="1:25" ht="15">
      <c r="A229" s="95" t="s">
        <v>334</v>
      </c>
      <c r="B229" s="95">
        <f t="shared" si="3"/>
        <v>0.5</v>
      </c>
      <c r="J229" s="98"/>
      <c r="K229" s="98"/>
      <c r="L229" s="98"/>
      <c r="M229" s="98"/>
      <c r="N229" s="98"/>
      <c r="O229" s="98"/>
      <c r="P229" s="101"/>
      <c r="Q229" s="98"/>
      <c r="R229" s="98"/>
      <c r="Y229" s="98">
        <v>0.5</v>
      </c>
    </row>
    <row r="230" spans="1:18" ht="15">
      <c r="A230" s="95" t="s">
        <v>314</v>
      </c>
      <c r="B230" s="95">
        <f t="shared" si="3"/>
        <v>0</v>
      </c>
      <c r="J230" s="98"/>
      <c r="K230" s="98"/>
      <c r="L230" s="98"/>
      <c r="M230" s="98"/>
      <c r="N230" s="98"/>
      <c r="O230" s="98"/>
      <c r="P230" s="101"/>
      <c r="Q230" s="98"/>
      <c r="R230" s="98"/>
    </row>
    <row r="231" spans="1:23" ht="15">
      <c r="A231" s="95" t="s">
        <v>42</v>
      </c>
      <c r="B231" s="95">
        <f t="shared" si="3"/>
        <v>3</v>
      </c>
      <c r="J231" s="98"/>
      <c r="K231" s="98"/>
      <c r="L231" s="98"/>
      <c r="M231" s="98"/>
      <c r="N231" s="98"/>
      <c r="O231" s="98"/>
      <c r="P231" s="101"/>
      <c r="Q231" s="98"/>
      <c r="R231" s="98"/>
      <c r="W231" s="98">
        <v>3</v>
      </c>
    </row>
    <row r="232" spans="1:24" ht="15">
      <c r="A232" s="95" t="s">
        <v>317</v>
      </c>
      <c r="B232" s="95">
        <f t="shared" si="3"/>
        <v>1</v>
      </c>
      <c r="J232" s="98"/>
      <c r="K232" s="98"/>
      <c r="L232" s="98"/>
      <c r="M232" s="98"/>
      <c r="N232" s="98"/>
      <c r="O232" s="98"/>
      <c r="P232" s="101"/>
      <c r="Q232" s="98"/>
      <c r="R232" s="98"/>
      <c r="X232" s="98">
        <v>1</v>
      </c>
    </row>
    <row r="233" spans="1:23" ht="15">
      <c r="A233" s="95" t="s">
        <v>232</v>
      </c>
      <c r="B233" s="95">
        <f t="shared" si="3"/>
        <v>2.25</v>
      </c>
      <c r="J233" s="98"/>
      <c r="K233" s="98"/>
      <c r="L233" s="98"/>
      <c r="M233" s="98"/>
      <c r="N233" s="98"/>
      <c r="O233" s="98"/>
      <c r="P233" s="101"/>
      <c r="Q233" s="98"/>
      <c r="R233" s="98"/>
      <c r="W233" s="98">
        <v>2.25</v>
      </c>
    </row>
    <row r="234" spans="1:21" ht="15">
      <c r="A234" s="95" t="s">
        <v>136</v>
      </c>
      <c r="B234" s="95">
        <f t="shared" si="3"/>
        <v>0.25</v>
      </c>
      <c r="J234" s="98"/>
      <c r="K234" s="98"/>
      <c r="L234" s="98"/>
      <c r="M234" s="98"/>
      <c r="N234" s="98"/>
      <c r="O234" s="98"/>
      <c r="P234" s="101"/>
      <c r="Q234" s="98"/>
      <c r="R234" s="98"/>
      <c r="U234" s="98">
        <v>0.25</v>
      </c>
    </row>
    <row r="235" spans="1:21" ht="15">
      <c r="A235" s="95" t="s">
        <v>104</v>
      </c>
      <c r="B235" s="95">
        <f t="shared" si="3"/>
        <v>4.25</v>
      </c>
      <c r="J235" s="98">
        <v>4</v>
      </c>
      <c r="K235" s="98"/>
      <c r="L235" s="98"/>
      <c r="M235" s="98"/>
      <c r="N235" s="98"/>
      <c r="O235" s="98"/>
      <c r="P235" s="101"/>
      <c r="Q235" s="98"/>
      <c r="R235" s="98"/>
      <c r="U235" s="98">
        <v>0.25</v>
      </c>
    </row>
    <row r="236" spans="1:28" s="21" customFormat="1" ht="15">
      <c r="A236" s="95" t="s">
        <v>283</v>
      </c>
      <c r="B236" s="95">
        <f t="shared" si="3"/>
        <v>4.25</v>
      </c>
      <c r="C236" s="112"/>
      <c r="D236" s="112"/>
      <c r="E236" s="112"/>
      <c r="F236" s="112"/>
      <c r="G236" s="112"/>
      <c r="H236" s="112"/>
      <c r="I236" s="98"/>
      <c r="J236" s="98">
        <v>4</v>
      </c>
      <c r="K236" s="98"/>
      <c r="L236" s="98"/>
      <c r="M236" s="98"/>
      <c r="N236" s="98"/>
      <c r="O236" s="98"/>
      <c r="P236" s="101"/>
      <c r="Q236" s="98"/>
      <c r="R236" s="98"/>
      <c r="S236" s="98"/>
      <c r="T236" s="98"/>
      <c r="U236" s="98">
        <v>0.25</v>
      </c>
      <c r="V236" s="98"/>
      <c r="W236" s="98"/>
      <c r="X236" s="98"/>
      <c r="Y236" s="98"/>
      <c r="Z236" s="113"/>
      <c r="AA236" s="124"/>
      <c r="AB236" s="124"/>
    </row>
    <row r="237" spans="1:28" s="21" customFormat="1" ht="15">
      <c r="A237" s="95" t="s">
        <v>280</v>
      </c>
      <c r="B237" s="95">
        <f t="shared" si="3"/>
        <v>7.5</v>
      </c>
      <c r="C237" s="112"/>
      <c r="D237" s="112"/>
      <c r="E237" s="112"/>
      <c r="F237" s="112"/>
      <c r="G237" s="112"/>
      <c r="H237" s="112"/>
      <c r="I237" s="98"/>
      <c r="J237" s="98">
        <v>4</v>
      </c>
      <c r="K237" s="98"/>
      <c r="L237" s="98"/>
      <c r="M237" s="98"/>
      <c r="N237" s="98"/>
      <c r="O237" s="98"/>
      <c r="P237" s="101"/>
      <c r="Q237" s="98"/>
      <c r="R237" s="98"/>
      <c r="S237" s="98"/>
      <c r="T237" s="98"/>
      <c r="U237" s="98">
        <v>0.5</v>
      </c>
      <c r="V237" s="98"/>
      <c r="W237" s="98">
        <v>3</v>
      </c>
      <c r="X237" s="98"/>
      <c r="Y237" s="98"/>
      <c r="Z237" s="113"/>
      <c r="AA237" s="124"/>
      <c r="AB237" s="124"/>
    </row>
    <row r="238" spans="1:21" ht="15">
      <c r="A238" s="95" t="s">
        <v>43</v>
      </c>
      <c r="B238" s="95">
        <f t="shared" si="3"/>
        <v>0.75</v>
      </c>
      <c r="J238" s="98"/>
      <c r="K238" s="98"/>
      <c r="L238" s="98"/>
      <c r="M238" s="98"/>
      <c r="N238" s="98"/>
      <c r="O238" s="98"/>
      <c r="P238" s="101"/>
      <c r="Q238" s="98"/>
      <c r="R238" s="98"/>
      <c r="U238" s="98">
        <v>0.75</v>
      </c>
    </row>
    <row r="239" spans="1:21" ht="15">
      <c r="A239" s="95" t="s">
        <v>44</v>
      </c>
      <c r="B239" s="95">
        <f t="shared" si="3"/>
        <v>0.75</v>
      </c>
      <c r="J239" s="98"/>
      <c r="K239" s="98"/>
      <c r="L239" s="98"/>
      <c r="M239" s="98"/>
      <c r="N239" s="98"/>
      <c r="O239" s="98"/>
      <c r="P239" s="101"/>
      <c r="Q239" s="98"/>
      <c r="R239" s="98"/>
      <c r="U239" s="98">
        <v>0.75</v>
      </c>
    </row>
    <row r="240" spans="1:18" ht="15">
      <c r="A240" s="95" t="s">
        <v>45</v>
      </c>
      <c r="B240" s="95">
        <f t="shared" si="3"/>
        <v>1.25</v>
      </c>
      <c r="D240" s="112">
        <v>1.25</v>
      </c>
      <c r="J240" s="98"/>
      <c r="K240" s="98"/>
      <c r="L240" s="98"/>
      <c r="M240" s="98"/>
      <c r="N240" s="98"/>
      <c r="O240" s="98"/>
      <c r="P240" s="101"/>
      <c r="Q240" s="98"/>
      <c r="R240" s="98"/>
    </row>
    <row r="241" spans="1:26" ht="15">
      <c r="A241" s="95" t="s">
        <v>46</v>
      </c>
      <c r="B241" s="95">
        <f t="shared" si="3"/>
        <v>0</v>
      </c>
      <c r="J241" s="98"/>
      <c r="K241" s="98"/>
      <c r="L241" s="98"/>
      <c r="M241" s="98"/>
      <c r="N241" s="98"/>
      <c r="O241" s="98"/>
      <c r="P241" s="101"/>
      <c r="Q241" s="98"/>
      <c r="R241" s="98"/>
      <c r="S241" s="121"/>
      <c r="T241" s="121"/>
      <c r="U241" s="121"/>
      <c r="V241" s="121"/>
      <c r="W241" s="121"/>
      <c r="X241" s="121"/>
      <c r="Y241" s="121"/>
      <c r="Z241" s="125"/>
    </row>
    <row r="242" spans="1:28" s="22" customFormat="1" ht="15">
      <c r="A242" s="95" t="s">
        <v>47</v>
      </c>
      <c r="B242" s="95">
        <f t="shared" si="3"/>
        <v>4</v>
      </c>
      <c r="C242" s="122"/>
      <c r="D242" s="122"/>
      <c r="E242" s="122"/>
      <c r="F242" s="122"/>
      <c r="G242" s="122"/>
      <c r="H242" s="122"/>
      <c r="I242" s="121"/>
      <c r="J242" s="98"/>
      <c r="K242" s="98"/>
      <c r="L242" s="98"/>
      <c r="M242" s="98"/>
      <c r="N242" s="98"/>
      <c r="O242" s="98"/>
      <c r="P242" s="101"/>
      <c r="Q242" s="98"/>
      <c r="R242" s="98"/>
      <c r="S242" s="98"/>
      <c r="T242" s="98"/>
      <c r="U242" s="98"/>
      <c r="V242" s="98"/>
      <c r="W242" s="98"/>
      <c r="X242" s="98">
        <v>1</v>
      </c>
      <c r="Y242" s="98"/>
      <c r="Z242" s="113">
        <v>3</v>
      </c>
      <c r="AA242" s="123"/>
      <c r="AB242" s="123"/>
    </row>
    <row r="243" spans="1:26" ht="15">
      <c r="A243" s="95" t="s">
        <v>48</v>
      </c>
      <c r="B243" s="95">
        <f t="shared" si="3"/>
        <v>1</v>
      </c>
      <c r="J243" s="98"/>
      <c r="K243" s="98"/>
      <c r="L243" s="98"/>
      <c r="M243" s="98"/>
      <c r="N243" s="98"/>
      <c r="O243" s="98"/>
      <c r="P243" s="101"/>
      <c r="Q243" s="98"/>
      <c r="R243" s="98"/>
      <c r="S243" s="121"/>
      <c r="T243" s="121"/>
      <c r="U243" s="121"/>
      <c r="V243" s="121"/>
      <c r="W243" s="98">
        <v>0.5</v>
      </c>
      <c r="X243" s="98">
        <v>0.5</v>
      </c>
      <c r="Y243" s="121"/>
      <c r="Z243" s="125"/>
    </row>
    <row r="244" spans="1:28" s="22" customFormat="1" ht="15">
      <c r="A244" s="95" t="s">
        <v>269</v>
      </c>
      <c r="B244" s="95">
        <f t="shared" si="3"/>
        <v>1</v>
      </c>
      <c r="C244" s="122"/>
      <c r="D244" s="122"/>
      <c r="E244" s="122"/>
      <c r="F244" s="122"/>
      <c r="G244" s="122"/>
      <c r="H244" s="122"/>
      <c r="I244" s="121"/>
      <c r="J244" s="98"/>
      <c r="K244" s="98"/>
      <c r="L244" s="98"/>
      <c r="M244" s="98"/>
      <c r="N244" s="98"/>
      <c r="O244" s="98"/>
      <c r="P244" s="101"/>
      <c r="Q244" s="98"/>
      <c r="R244" s="98"/>
      <c r="S244" s="98"/>
      <c r="T244" s="98"/>
      <c r="U244" s="98"/>
      <c r="V244" s="98"/>
      <c r="W244" s="98">
        <v>0.5</v>
      </c>
      <c r="X244" s="98">
        <v>0.5</v>
      </c>
      <c r="Y244" s="98"/>
      <c r="Z244" s="113"/>
      <c r="AA244" s="123"/>
      <c r="AB244" s="123"/>
    </row>
    <row r="245" spans="1:23" ht="15">
      <c r="A245" s="95" t="s">
        <v>195</v>
      </c>
      <c r="B245" s="95">
        <f t="shared" si="3"/>
        <v>1</v>
      </c>
      <c r="J245" s="98"/>
      <c r="K245" s="98"/>
      <c r="L245" s="98"/>
      <c r="M245" s="98"/>
      <c r="N245" s="98"/>
      <c r="O245" s="98"/>
      <c r="P245" s="101"/>
      <c r="Q245" s="98"/>
      <c r="R245" s="98"/>
      <c r="W245" s="98">
        <v>1</v>
      </c>
    </row>
    <row r="246" spans="1:18" ht="15">
      <c r="A246" s="95" t="s">
        <v>228</v>
      </c>
      <c r="B246" s="95">
        <f t="shared" si="3"/>
        <v>0</v>
      </c>
      <c r="J246" s="98"/>
      <c r="K246" s="98"/>
      <c r="L246" s="98"/>
      <c r="M246" s="98"/>
      <c r="N246" s="98"/>
      <c r="O246" s="98"/>
      <c r="P246" s="101"/>
      <c r="Q246" s="98"/>
      <c r="R246" s="98"/>
    </row>
    <row r="247" spans="1:18" ht="15">
      <c r="A247" s="96"/>
      <c r="B247" s="95">
        <f t="shared" si="3"/>
        <v>0</v>
      </c>
      <c r="J247" s="98"/>
      <c r="K247" s="98"/>
      <c r="L247" s="98"/>
      <c r="M247" s="98"/>
      <c r="N247" s="98"/>
      <c r="O247" s="98"/>
      <c r="P247" s="101"/>
      <c r="Q247" s="98"/>
      <c r="R247" s="98"/>
    </row>
    <row r="248" spans="1:18" ht="15">
      <c r="A248" s="79" t="s">
        <v>306</v>
      </c>
      <c r="B248" s="95">
        <f t="shared" si="3"/>
        <v>0</v>
      </c>
      <c r="J248" s="98"/>
      <c r="K248" s="98"/>
      <c r="L248" s="98"/>
      <c r="M248" s="98"/>
      <c r="N248" s="98"/>
      <c r="O248" s="98"/>
      <c r="P248" s="101"/>
      <c r="Q248" s="98"/>
      <c r="R248" s="98"/>
    </row>
    <row r="249" spans="1:18" ht="15">
      <c r="A249" s="79" t="s">
        <v>307</v>
      </c>
      <c r="B249" s="95">
        <f t="shared" si="3"/>
        <v>0</v>
      </c>
      <c r="J249" s="98"/>
      <c r="K249" s="98"/>
      <c r="L249" s="98"/>
      <c r="M249" s="98"/>
      <c r="N249" s="98"/>
      <c r="O249" s="98"/>
      <c r="P249" s="101"/>
      <c r="Q249" s="98"/>
      <c r="R249" s="98"/>
    </row>
    <row r="250" spans="1:18" ht="15">
      <c r="A250" s="79" t="s">
        <v>308</v>
      </c>
      <c r="B250" s="95">
        <f t="shared" si="3"/>
        <v>0</v>
      </c>
      <c r="J250" s="98"/>
      <c r="K250" s="98"/>
      <c r="L250" s="98"/>
      <c r="M250" s="98"/>
      <c r="N250" s="98"/>
      <c r="O250" s="98"/>
      <c r="P250" s="101"/>
      <c r="Q250" s="98"/>
      <c r="R250" s="98"/>
    </row>
    <row r="251" spans="1:18" ht="15">
      <c r="A251" s="79" t="s">
        <v>309</v>
      </c>
      <c r="B251" s="95">
        <f t="shared" si="3"/>
        <v>0</v>
      </c>
      <c r="J251" s="98"/>
      <c r="K251" s="98"/>
      <c r="L251" s="98"/>
      <c r="M251" s="98"/>
      <c r="N251" s="98"/>
      <c r="O251" s="98"/>
      <c r="P251" s="101"/>
      <c r="Q251" s="98"/>
      <c r="R251" s="98"/>
    </row>
    <row r="252" spans="1:18" ht="15">
      <c r="A252" s="79" t="s">
        <v>310</v>
      </c>
      <c r="B252" s="95">
        <f t="shared" si="3"/>
        <v>0</v>
      </c>
      <c r="J252" s="98"/>
      <c r="K252" s="98"/>
      <c r="L252" s="98"/>
      <c r="M252" s="98"/>
      <c r="N252" s="98"/>
      <c r="O252" s="98"/>
      <c r="P252" s="101"/>
      <c r="Q252" s="98"/>
      <c r="R252" s="98"/>
    </row>
    <row r="253" spans="1:18" ht="15">
      <c r="A253" s="79" t="s">
        <v>311</v>
      </c>
      <c r="B253" s="95">
        <f t="shared" si="3"/>
        <v>0</v>
      </c>
      <c r="J253" s="98"/>
      <c r="K253" s="98"/>
      <c r="L253" s="98"/>
      <c r="M253" s="98"/>
      <c r="N253" s="98"/>
      <c r="O253" s="98"/>
      <c r="P253" s="101"/>
      <c r="Q253" s="98"/>
      <c r="R253" s="98"/>
    </row>
    <row r="254" spans="1:18" ht="15">
      <c r="A254" s="79" t="s">
        <v>312</v>
      </c>
      <c r="B254" s="95">
        <f t="shared" si="3"/>
        <v>0</v>
      </c>
      <c r="J254" s="98"/>
      <c r="K254" s="98"/>
      <c r="L254" s="98"/>
      <c r="M254" s="98"/>
      <c r="N254" s="98"/>
      <c r="O254" s="98"/>
      <c r="P254" s="101"/>
      <c r="Q254" s="98"/>
      <c r="R254" s="98"/>
    </row>
    <row r="255" spans="1:25" ht="15">
      <c r="A255" s="79" t="s">
        <v>313</v>
      </c>
      <c r="B255" s="95">
        <f t="shared" si="3"/>
        <v>0.5</v>
      </c>
      <c r="J255" s="98"/>
      <c r="K255" s="98"/>
      <c r="L255" s="98"/>
      <c r="M255" s="98"/>
      <c r="N255" s="98"/>
      <c r="O255" s="98"/>
      <c r="P255" s="101"/>
      <c r="Q255" s="98"/>
      <c r="R255" s="98"/>
      <c r="Y255" s="98">
        <v>0.5</v>
      </c>
    </row>
    <row r="256" spans="1:18" ht="15">
      <c r="A256" s="79" t="s">
        <v>314</v>
      </c>
      <c r="B256" s="95">
        <f t="shared" si="3"/>
        <v>0</v>
      </c>
      <c r="J256" s="98"/>
      <c r="K256" s="98"/>
      <c r="L256" s="98"/>
      <c r="M256" s="98"/>
      <c r="N256" s="98"/>
      <c r="O256" s="98"/>
      <c r="P256" s="101"/>
      <c r="Q256" s="98"/>
      <c r="R256" s="98"/>
    </row>
    <row r="257" spans="1:18" ht="15">
      <c r="A257" s="79"/>
      <c r="B257" s="79"/>
      <c r="J257" s="98"/>
      <c r="K257" s="98"/>
      <c r="L257" s="98"/>
      <c r="M257" s="98"/>
      <c r="N257" s="98"/>
      <c r="O257" s="98"/>
      <c r="P257" s="101"/>
      <c r="Q257" s="98"/>
      <c r="R257" s="98"/>
    </row>
  </sheetData>
  <sheetProtection/>
  <printOptions gridLines="1"/>
  <pageMargins left="0.43" right="0.47" top="1.16" bottom="0.83" header="0.67" footer="0.5"/>
  <pageSetup firstPageNumber="1" useFirstPageNumber="1" fitToHeight="0" fitToWidth="1" horizontalDpi="600" verticalDpi="600" orientation="landscape" paperSize="5" scale="41" r:id="rId1"/>
  <headerFooter alignWithMargins="0">
    <oddHeader>&amp;L&amp;14City of Oakley
2021 Cost of Service Study
Costs and Proposed Fee Schedule &amp;C&amp;14Exhibit C&amp;R&amp;14Report Dated July 2021
</oddHeader>
    <oddFooter>&amp;CPage &amp;P of &amp;N</oddFooter>
  </headerFooter>
  <rowBreaks count="3" manualBreakCount="3">
    <brk id="70" max="24" man="1"/>
    <brk id="140" max="24" man="1"/>
    <brk id="211"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F178"/>
  <sheetViews>
    <sheetView workbookViewId="0" topLeftCell="A1">
      <selection activeCell="M17" sqref="M17"/>
    </sheetView>
  </sheetViews>
  <sheetFormatPr defaultColWidth="9.140625" defaultRowHeight="12.75"/>
  <cols>
    <col min="1" max="1" width="17.00390625" style="29" customWidth="1"/>
    <col min="2" max="2" width="12.28125" style="29" customWidth="1"/>
    <col min="3" max="3" width="12.28125" style="29" bestFit="1" customWidth="1"/>
    <col min="4" max="5" width="12.8515625" style="29" customWidth="1"/>
    <col min="6" max="6" width="14.00390625" style="29" customWidth="1"/>
    <col min="7" max="8" width="12.28125" style="29" bestFit="1" customWidth="1"/>
    <col min="9" max="9" width="15.28125" style="29" customWidth="1"/>
    <col min="10" max="10" width="12.140625" style="29" customWidth="1"/>
    <col min="11" max="12" width="15.140625" style="29" bestFit="1" customWidth="1"/>
    <col min="13" max="13" width="12.421875" style="29" customWidth="1"/>
    <col min="14" max="14" width="14.421875" style="29" customWidth="1"/>
    <col min="15" max="15" width="14.7109375" style="29" customWidth="1"/>
    <col min="16" max="17" width="12.57421875" style="30" customWidth="1"/>
    <col min="18" max="18" width="12.28125" style="29" bestFit="1" customWidth="1"/>
    <col min="19" max="19" width="12.28125" style="29" customWidth="1"/>
    <col min="20" max="20" width="12.28125" style="29" bestFit="1" customWidth="1"/>
    <col min="21" max="21" width="12.00390625" style="29" customWidth="1"/>
    <col min="22" max="22" width="20.8515625" style="29" bestFit="1" customWidth="1"/>
    <col min="23" max="23" width="13.28125" style="29" customWidth="1"/>
    <col min="24" max="24" width="11.00390625" style="31" bestFit="1" customWidth="1"/>
    <col min="25" max="25" width="9.8515625" style="31" bestFit="1" customWidth="1"/>
    <col min="26" max="26" width="15.421875" style="31" bestFit="1" customWidth="1"/>
    <col min="27" max="27" width="11.00390625" style="31" bestFit="1" customWidth="1"/>
    <col min="28" max="16384" width="9.140625" style="31" customWidth="1"/>
  </cols>
  <sheetData>
    <row r="1" spans="1:27" s="4" customFormat="1" ht="15">
      <c r="A1" s="16"/>
      <c r="B1" s="2" t="s">
        <v>394</v>
      </c>
      <c r="C1" s="2" t="s">
        <v>395</v>
      </c>
      <c r="D1" s="2" t="s">
        <v>378</v>
      </c>
      <c r="E1" s="2" t="s">
        <v>379</v>
      </c>
      <c r="F1" s="2" t="s">
        <v>408</v>
      </c>
      <c r="G1" s="2" t="s">
        <v>381</v>
      </c>
      <c r="H1" s="3" t="s">
        <v>380</v>
      </c>
      <c r="I1" s="98" t="s">
        <v>382</v>
      </c>
      <c r="J1" s="98" t="s">
        <v>383</v>
      </c>
      <c r="K1" s="98" t="s">
        <v>384</v>
      </c>
      <c r="L1" s="98" t="s">
        <v>384</v>
      </c>
      <c r="M1" s="98" t="s">
        <v>398</v>
      </c>
      <c r="N1" s="98" t="s">
        <v>385</v>
      </c>
      <c r="O1" s="98" t="s">
        <v>386</v>
      </c>
      <c r="P1" s="98" t="s">
        <v>387</v>
      </c>
      <c r="Q1" s="98" t="s">
        <v>388</v>
      </c>
      <c r="R1" s="3" t="s">
        <v>396</v>
      </c>
      <c r="S1" s="3" t="s">
        <v>397</v>
      </c>
      <c r="T1" s="3" t="s">
        <v>400</v>
      </c>
      <c r="U1" s="3" t="s">
        <v>401</v>
      </c>
      <c r="V1" s="3" t="s">
        <v>407</v>
      </c>
      <c r="W1" s="3" t="s">
        <v>403</v>
      </c>
      <c r="X1" s="3"/>
      <c r="Y1" s="1"/>
      <c r="Z1" s="13" t="s">
        <v>389</v>
      </c>
      <c r="AA1" s="13" t="s">
        <v>391</v>
      </c>
    </row>
    <row r="2" spans="1:32" s="74" customFormat="1" ht="61.5" customHeight="1">
      <c r="A2" s="40"/>
      <c r="B2" s="41" t="str">
        <f>+'Hours - Ex C'!C2</f>
        <v>Accounting Manager</v>
      </c>
      <c r="C2" s="41" t="str">
        <f>+'Hours - Ex C'!D2</f>
        <v>Sr. Account.
Tech.</v>
      </c>
      <c r="D2" s="41" t="str">
        <f>+'Hours - Ex C'!E2</f>
        <v>Office Assistant</v>
      </c>
      <c r="E2" s="41" t="str">
        <f>+'Hours - Ex C'!F2</f>
        <v>Deputy City Clerk</v>
      </c>
      <c r="F2" s="41" t="str">
        <f>+'Hours - Ex C'!G2</f>
        <v>City
Attorney</v>
      </c>
      <c r="G2" s="41" t="str">
        <f>+'Hours - Ex C'!H2</f>
        <v>City
Clerk</v>
      </c>
      <c r="H2" s="41" t="str">
        <f>+'Hours - Ex C'!I2</f>
        <v>Principal
Planner</v>
      </c>
      <c r="I2" s="41" t="str">
        <f>+'Hours - Ex C'!J2</f>
        <v>PW Administrative Specialist</v>
      </c>
      <c r="J2" s="41" t="str">
        <f>+'Hours - Ex C'!K2</f>
        <v>City
Engineer</v>
      </c>
      <c r="K2" s="41" t="str">
        <f>+'Hours - Ex C'!L2</f>
        <v>Pricipal
Engineer</v>
      </c>
      <c r="L2" s="41" t="str">
        <f>+'Hours - Ex C'!M2</f>
        <v>Storm
Water
Engineer</v>
      </c>
      <c r="M2" s="41" t="str">
        <f>+'Hours - Ex C'!N2</f>
        <v>Capital Projects Engineer</v>
      </c>
      <c r="N2" s="41" t="str">
        <f>+'Hours - Ex C'!O2</f>
        <v>PW
Inspector</v>
      </c>
      <c r="O2" s="41" t="str">
        <f>+'Hours - Ex C'!P2</f>
        <v>Eng. Tech</v>
      </c>
      <c r="P2" s="41" t="str">
        <f>+'Hours - Ex C'!Q2</f>
        <v>Park Maintenance Manager</v>
      </c>
      <c r="Q2" s="41" t="str">
        <f>+'Hours - Ex C'!R2</f>
        <v>Landscape Mtc Foreman</v>
      </c>
      <c r="R2" s="41" t="str">
        <f>+'Hours - Ex C'!S2</f>
        <v>Recreation Director</v>
      </c>
      <c r="S2" s="41" t="str">
        <f>+'Hours - Ex C'!T2</f>
        <v>Senior Rec Leader</v>
      </c>
      <c r="T2" s="41" t="str">
        <f>+'Hours - Ex C'!U2</f>
        <v>Police
Chief</v>
      </c>
      <c r="U2" s="41" t="str">
        <f>+'Hours - Ex C'!V2</f>
        <v>Police Lieutenant</v>
      </c>
      <c r="V2" s="41" t="str">
        <f>+'Hours - Ex C'!W2</f>
        <v>Police
Officer</v>
      </c>
      <c r="W2" s="41" t="str">
        <f>+'Hours - Ex C'!X2</f>
        <v>Police
Service
Assistant</v>
      </c>
      <c r="X2" s="41" t="str">
        <f>+'Hours - Ex C'!Y2</f>
        <v>Police Service Ass't P/T</v>
      </c>
      <c r="Y2" s="41" t="str">
        <f>+'Hours - Ex C'!Z2</f>
        <v>Contract Services</v>
      </c>
      <c r="Z2" s="41" t="str">
        <f>+'Hours - Ex C'!AA2</f>
        <v>Code Enforce Tech</v>
      </c>
      <c r="AA2" s="41" t="str">
        <f>+'Hours - Ex C'!AB2</f>
        <v>Code Enforce Officer</v>
      </c>
      <c r="AB2" s="41"/>
      <c r="AC2" s="41"/>
      <c r="AD2" s="41"/>
      <c r="AE2" s="41"/>
      <c r="AF2" s="41"/>
    </row>
    <row r="3" spans="1:27" s="28" customFormat="1" ht="30.75" customHeight="1">
      <c r="A3" s="38" t="s">
        <v>129</v>
      </c>
      <c r="B3" s="39">
        <f>(B6/$F$22)*(1+B7+B8)</f>
        <v>172.48940625</v>
      </c>
      <c r="C3" s="39">
        <f>(C6/$F$22)*(1+C7+C8)</f>
        <v>111.65776125000001</v>
      </c>
      <c r="D3" s="39">
        <f>(D6/$F$22)*(1+D7+D8)</f>
        <v>58.2959325</v>
      </c>
      <c r="E3" s="39">
        <f>(E6/$F$22)*(1+E7+E8)</f>
        <v>90.3950775</v>
      </c>
      <c r="F3" s="39">
        <f>(F6*(1+F7+F8))</f>
        <v>240</v>
      </c>
      <c r="G3" s="38">
        <f>(G6/1280)*(1+G7+G8)</f>
        <v>223.209309375</v>
      </c>
      <c r="H3" s="39">
        <f aca="true" t="shared" si="0" ref="H3:X3">(H6/$F$22)*(1+H7+H8)</f>
        <v>174.84962624999997</v>
      </c>
      <c r="I3" s="39">
        <f t="shared" si="0"/>
        <v>105.39002500000001</v>
      </c>
      <c r="J3" s="39">
        <f t="shared" si="0"/>
        <v>255.76740312500002</v>
      </c>
      <c r="K3" s="39">
        <f t="shared" si="0"/>
        <v>174.938359375</v>
      </c>
      <c r="L3" s="39">
        <f t="shared" si="0"/>
        <v>174.938359375</v>
      </c>
      <c r="M3" s="39">
        <f t="shared" si="0"/>
        <v>145.186925</v>
      </c>
      <c r="N3" s="39">
        <f t="shared" si="0"/>
        <v>114.10867812500001</v>
      </c>
      <c r="O3" s="39">
        <f t="shared" si="0"/>
        <v>102.27014687500001</v>
      </c>
      <c r="P3" s="39">
        <f t="shared" si="0"/>
        <v>149.11253749999997</v>
      </c>
      <c r="Q3" s="39">
        <f t="shared" si="0"/>
        <v>105.68939999999999</v>
      </c>
      <c r="R3" s="39">
        <f t="shared" si="0"/>
        <v>162.86107499999997</v>
      </c>
      <c r="S3" s="39">
        <f t="shared" si="0"/>
        <v>54.041974999999994</v>
      </c>
      <c r="T3" s="39">
        <f t="shared" si="0"/>
        <v>220.41993999999997</v>
      </c>
      <c r="U3" s="39">
        <f t="shared" si="0"/>
        <v>197.583815</v>
      </c>
      <c r="V3" s="39">
        <f t="shared" si="0"/>
        <v>155.90757</v>
      </c>
      <c r="W3" s="39">
        <f t="shared" si="0"/>
        <v>79.83053</v>
      </c>
      <c r="X3" s="39">
        <f t="shared" si="0"/>
        <v>21.816209999999998</v>
      </c>
      <c r="Y3" s="39">
        <v>150</v>
      </c>
      <c r="Z3" s="39">
        <f>(Z6/$F$22)*(1+Z7+Z8)</f>
        <v>60.23920499999999</v>
      </c>
      <c r="AA3" s="39">
        <f>(AA6/$F$22)*(1+AA7+AA8)</f>
        <v>78.16418999999999</v>
      </c>
    </row>
    <row r="4" spans="2:22" ht="15">
      <c r="B4" s="30"/>
      <c r="C4" s="30"/>
      <c r="D4" s="30"/>
      <c r="E4" s="30"/>
      <c r="F4" s="30"/>
      <c r="G4" s="30"/>
      <c r="N4" s="30"/>
      <c r="R4" s="30"/>
      <c r="S4" s="30"/>
      <c r="T4" s="30"/>
      <c r="U4" s="30"/>
      <c r="V4" s="30"/>
    </row>
    <row r="6" spans="1:27" s="44" customFormat="1" ht="15">
      <c r="A6" s="42" t="s">
        <v>185</v>
      </c>
      <c r="B6" s="43">
        <v>196150</v>
      </c>
      <c r="C6" s="43">
        <v>126974</v>
      </c>
      <c r="D6" s="43">
        <v>70342</v>
      </c>
      <c r="E6" s="43">
        <v>109074</v>
      </c>
      <c r="F6" s="43">
        <v>240</v>
      </c>
      <c r="G6" s="43">
        <v>215466</v>
      </c>
      <c r="H6" s="43">
        <v>186134</v>
      </c>
      <c r="I6" s="43">
        <v>112792</v>
      </c>
      <c r="J6" s="43">
        <v>273731</v>
      </c>
      <c r="K6" s="43">
        <v>187225</v>
      </c>
      <c r="L6" s="43">
        <v>187225</v>
      </c>
      <c r="M6" s="43">
        <v>155384</v>
      </c>
      <c r="N6" s="43">
        <v>122123</v>
      </c>
      <c r="O6" s="43">
        <v>109453</v>
      </c>
      <c r="P6" s="43">
        <v>163411</v>
      </c>
      <c r="Q6" s="43">
        <v>115824</v>
      </c>
      <c r="R6" s="43">
        <v>192735</v>
      </c>
      <c r="S6" s="43">
        <v>63955</v>
      </c>
      <c r="T6" s="43">
        <v>260852</v>
      </c>
      <c r="U6" s="43">
        <v>233827</v>
      </c>
      <c r="V6" s="43">
        <v>184506</v>
      </c>
      <c r="W6" s="43">
        <v>94474</v>
      </c>
      <c r="X6" s="43">
        <v>25818</v>
      </c>
      <c r="Y6" s="43"/>
      <c r="Z6" s="43">
        <v>71289</v>
      </c>
      <c r="AA6" s="43">
        <v>92502</v>
      </c>
    </row>
    <row r="7" spans="1:27" s="32" customFormat="1" ht="15">
      <c r="A7" s="45" t="s">
        <v>183</v>
      </c>
      <c r="B7" s="45">
        <v>0.294</v>
      </c>
      <c r="C7" s="45">
        <v>0.294</v>
      </c>
      <c r="D7" s="45">
        <v>0.326</v>
      </c>
      <c r="E7" s="45">
        <v>0.326</v>
      </c>
      <c r="F7" s="45"/>
      <c r="G7" s="45">
        <v>0.326</v>
      </c>
      <c r="H7" s="45">
        <v>0.388</v>
      </c>
      <c r="I7" s="45">
        <v>0.378</v>
      </c>
      <c r="J7" s="45">
        <v>0.378</v>
      </c>
      <c r="K7" s="45">
        <v>0.378</v>
      </c>
      <c r="L7" s="45">
        <v>0.378</v>
      </c>
      <c r="M7" s="45">
        <v>0.378</v>
      </c>
      <c r="N7" s="45">
        <v>0.378</v>
      </c>
      <c r="O7" s="45">
        <v>0.378</v>
      </c>
      <c r="P7" s="45">
        <v>0.365</v>
      </c>
      <c r="Q7" s="45">
        <v>0.365</v>
      </c>
      <c r="R7" s="45">
        <v>0.352</v>
      </c>
      <c r="S7" s="45">
        <v>0.352</v>
      </c>
      <c r="T7" s="45">
        <v>0.352</v>
      </c>
      <c r="U7" s="45">
        <v>0.352</v>
      </c>
      <c r="V7" s="45">
        <v>0.352</v>
      </c>
      <c r="W7" s="45">
        <v>0.352</v>
      </c>
      <c r="X7" s="45">
        <v>0.352</v>
      </c>
      <c r="Y7" s="45"/>
      <c r="Z7" s="45">
        <v>0.352</v>
      </c>
      <c r="AA7" s="45">
        <v>0.352</v>
      </c>
    </row>
    <row r="8" spans="1:27" s="46" customFormat="1" ht="15">
      <c r="A8" s="45" t="s">
        <v>184</v>
      </c>
      <c r="B8" s="45">
        <v>0.113</v>
      </c>
      <c r="C8" s="45">
        <v>0.113</v>
      </c>
      <c r="D8" s="45">
        <v>0</v>
      </c>
      <c r="E8" s="45">
        <v>0</v>
      </c>
      <c r="F8" s="45"/>
      <c r="G8" s="45">
        <v>0</v>
      </c>
      <c r="H8" s="45">
        <v>0.115</v>
      </c>
      <c r="I8" s="45">
        <v>0.117</v>
      </c>
      <c r="J8" s="45">
        <v>0.117</v>
      </c>
      <c r="K8" s="45">
        <v>0.117</v>
      </c>
      <c r="L8" s="45">
        <v>0.117</v>
      </c>
      <c r="M8" s="45">
        <v>0.117</v>
      </c>
      <c r="N8" s="45">
        <v>0.117</v>
      </c>
      <c r="O8" s="45">
        <v>0.117</v>
      </c>
      <c r="P8" s="45">
        <v>0.095</v>
      </c>
      <c r="Q8" s="45">
        <v>0.095</v>
      </c>
      <c r="R8" s="45">
        <v>0</v>
      </c>
      <c r="S8" s="45">
        <v>0</v>
      </c>
      <c r="T8" s="45">
        <v>0</v>
      </c>
      <c r="U8" s="45">
        <v>0</v>
      </c>
      <c r="V8" s="45">
        <v>0</v>
      </c>
      <c r="W8" s="45">
        <v>0</v>
      </c>
      <c r="X8" s="45">
        <v>0</v>
      </c>
      <c r="Y8" s="45"/>
      <c r="Z8" s="45">
        <v>0</v>
      </c>
      <c r="AA8" s="45">
        <v>0</v>
      </c>
    </row>
    <row r="9" spans="1:23" s="84" customFormat="1" ht="15">
      <c r="A9" s="34"/>
      <c r="B9" s="83"/>
      <c r="C9" s="83"/>
      <c r="D9" s="83"/>
      <c r="E9" s="83"/>
      <c r="F9" s="34"/>
      <c r="G9" s="34"/>
      <c r="H9" s="34"/>
      <c r="I9" s="34"/>
      <c r="J9" s="34"/>
      <c r="K9" s="34"/>
      <c r="L9" s="34"/>
      <c r="M9" s="34"/>
      <c r="N9" s="83"/>
      <c r="O9" s="34"/>
      <c r="P9" s="42"/>
      <c r="Q9" s="42"/>
      <c r="R9" s="34"/>
      <c r="S9" s="34"/>
      <c r="T9" s="34"/>
      <c r="U9" s="34"/>
      <c r="V9" s="34"/>
      <c r="W9" s="34"/>
    </row>
    <row r="12" ht="15">
      <c r="M12" s="97" t="s">
        <v>753</v>
      </c>
    </row>
    <row r="13" spans="1:13" ht="15">
      <c r="A13" s="33" t="s">
        <v>178</v>
      </c>
      <c r="B13" s="34"/>
      <c r="C13" s="34"/>
      <c r="D13" s="34"/>
      <c r="E13" s="34"/>
      <c r="F13" s="34"/>
      <c r="G13" s="34"/>
      <c r="M13" s="39">
        <f>(M16/$F$22)*(1+M17+M18)</f>
        <v>84.621718125</v>
      </c>
    </row>
    <row r="14" spans="1:7" ht="15">
      <c r="A14" s="34"/>
      <c r="B14" s="34"/>
      <c r="C14" s="34"/>
      <c r="D14" s="34"/>
      <c r="E14" s="34"/>
      <c r="F14" s="35" t="s">
        <v>214</v>
      </c>
      <c r="G14" s="35" t="s">
        <v>213</v>
      </c>
    </row>
    <row r="15" spans="1:7" ht="15">
      <c r="A15" s="34" t="s">
        <v>179</v>
      </c>
      <c r="B15" s="34"/>
      <c r="C15" s="34"/>
      <c r="D15" s="36"/>
      <c r="E15" s="36"/>
      <c r="F15" s="36">
        <f>52*40</f>
        <v>2080</v>
      </c>
      <c r="G15" s="36">
        <v>2080</v>
      </c>
    </row>
    <row r="16" spans="1:19" ht="15">
      <c r="A16" s="34" t="s">
        <v>180</v>
      </c>
      <c r="B16" s="34"/>
      <c r="C16" s="34"/>
      <c r="D16" s="36"/>
      <c r="E16" s="36"/>
      <c r="F16" s="36"/>
      <c r="G16" s="34"/>
      <c r="M16" s="43">
        <v>90083</v>
      </c>
      <c r="N16" s="30"/>
      <c r="O16" s="30"/>
      <c r="R16" s="30"/>
      <c r="S16" s="30"/>
    </row>
    <row r="17" spans="1:19" ht="15">
      <c r="A17" s="34" t="s">
        <v>211</v>
      </c>
      <c r="B17" s="34"/>
      <c r="C17" s="34"/>
      <c r="D17" s="36"/>
      <c r="E17" s="36"/>
      <c r="F17" s="99">
        <v>-120</v>
      </c>
      <c r="G17" s="99">
        <v>-120</v>
      </c>
      <c r="J17" s="30"/>
      <c r="K17" s="30"/>
      <c r="L17" s="30"/>
      <c r="M17" s="45">
        <v>0.388</v>
      </c>
      <c r="N17" s="30"/>
      <c r="O17" s="30"/>
      <c r="R17" s="30"/>
      <c r="S17" s="30"/>
    </row>
    <row r="18" spans="1:19" ht="15">
      <c r="A18" s="34" t="s">
        <v>181</v>
      </c>
      <c r="B18" s="34"/>
      <c r="C18" s="34"/>
      <c r="D18" s="36"/>
      <c r="E18" s="36"/>
      <c r="F18" s="99">
        <v>-96</v>
      </c>
      <c r="G18" s="99">
        <v>-96</v>
      </c>
      <c r="M18" s="45">
        <v>0.115</v>
      </c>
      <c r="N18" s="30"/>
      <c r="O18" s="30"/>
      <c r="R18" s="30"/>
      <c r="S18" s="30"/>
    </row>
    <row r="19" spans="1:19" ht="15">
      <c r="A19" s="34" t="s">
        <v>254</v>
      </c>
      <c r="B19" s="34"/>
      <c r="C19" s="34"/>
      <c r="D19" s="36"/>
      <c r="E19" s="36"/>
      <c r="F19" s="99">
        <v>-107</v>
      </c>
      <c r="G19" s="99">
        <f>-(45.6*5*0.5)</f>
        <v>-114</v>
      </c>
      <c r="M19" s="30"/>
      <c r="N19" s="30"/>
      <c r="O19" s="30"/>
      <c r="R19" s="30"/>
      <c r="S19" s="30"/>
    </row>
    <row r="20" spans="1:19" ht="15">
      <c r="A20" s="34" t="s">
        <v>186</v>
      </c>
      <c r="B20" s="34"/>
      <c r="C20" s="34"/>
      <c r="D20" s="36"/>
      <c r="E20" s="36"/>
      <c r="F20" s="99">
        <f>-14*8</f>
        <v>-112</v>
      </c>
      <c r="G20" s="99"/>
      <c r="M20" s="30"/>
      <c r="N20" s="30"/>
      <c r="O20" s="30"/>
      <c r="R20" s="30"/>
      <c r="S20" s="30"/>
    </row>
    <row r="21" spans="1:19" ht="15">
      <c r="A21" s="34" t="s">
        <v>212</v>
      </c>
      <c r="B21" s="34"/>
      <c r="C21" s="34"/>
      <c r="D21" s="36"/>
      <c r="E21" s="36"/>
      <c r="F21" s="99">
        <v>-45</v>
      </c>
      <c r="G21" s="99"/>
      <c r="M21" s="30"/>
      <c r="N21" s="30"/>
      <c r="O21" s="30"/>
      <c r="R21" s="30"/>
      <c r="S21" s="30"/>
    </row>
    <row r="22" spans="1:19" ht="15.75" thickBot="1">
      <c r="A22" s="34"/>
      <c r="B22" s="34" t="s">
        <v>182</v>
      </c>
      <c r="C22" s="34"/>
      <c r="D22" s="75"/>
      <c r="E22" s="75"/>
      <c r="F22" s="37">
        <f>SUM(F15:F21)</f>
        <v>1600</v>
      </c>
      <c r="G22" s="37">
        <f>SUM(G15:G21)</f>
        <v>1750</v>
      </c>
      <c r="M22" s="30"/>
      <c r="N22" s="30"/>
      <c r="O22" s="30"/>
      <c r="R22" s="30"/>
      <c r="S22" s="30"/>
    </row>
    <row r="23" spans="13:19" ht="15.75" thickTop="1">
      <c r="M23" s="30"/>
      <c r="N23" s="30"/>
      <c r="O23" s="30"/>
      <c r="R23" s="30"/>
      <c r="S23" s="30"/>
    </row>
    <row r="24" spans="13:19" ht="15">
      <c r="M24" s="30"/>
      <c r="N24" s="30"/>
      <c r="O24" s="30"/>
      <c r="R24" s="30"/>
      <c r="S24" s="30"/>
    </row>
    <row r="27" ht="15">
      <c r="A27" s="47" t="s">
        <v>187</v>
      </c>
    </row>
    <row r="28" spans="1:6" ht="15">
      <c r="A28" s="97" t="s">
        <v>404</v>
      </c>
      <c r="F28" s="30"/>
    </row>
    <row r="29" ht="15">
      <c r="A29" s="34" t="s">
        <v>287</v>
      </c>
    </row>
    <row r="30" spans="1:3" ht="15">
      <c r="A30" s="3" t="s">
        <v>405</v>
      </c>
      <c r="B30" s="30"/>
      <c r="C30" s="30"/>
    </row>
    <row r="31" spans="1:3" ht="15">
      <c r="A31" s="3" t="s">
        <v>406</v>
      </c>
      <c r="B31" s="30"/>
      <c r="C31" s="30"/>
    </row>
    <row r="178" ht="15">
      <c r="A178" s="29" t="s">
        <v>208</v>
      </c>
    </row>
  </sheetData>
  <sheetProtection/>
  <printOptions gridLines="1"/>
  <pageMargins left="0.43" right="0.47" top="1.16" bottom="0.83" header="0.67" footer="0.5"/>
  <pageSetup firstPageNumber="1" useFirstPageNumber="1" fitToHeight="0" fitToWidth="1" horizontalDpi="600" verticalDpi="600" orientation="landscape" paperSize="5" scale="56" r:id="rId1"/>
  <headerFooter alignWithMargins="0">
    <oddHeader>&amp;L&amp;14City of Oakley
2017 Cost of Service Study
Costs and Proposed Fee Schedule &amp;C&amp;14Exhibit D&amp;R&amp;14Report Dated March 30, 2017</oddHead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B255"/>
  <sheetViews>
    <sheetView zoomScale="90" zoomScaleNormal="90" workbookViewId="0" topLeftCell="A1">
      <pane xSplit="1" ySplit="2" topLeftCell="B3" activePane="bottomRight" state="frozen"/>
      <selection pane="topLeft" activeCell="A1" sqref="A1"/>
      <selection pane="topRight" activeCell="B1" sqref="B1"/>
      <selection pane="bottomLeft" activeCell="A3" sqref="A3"/>
      <selection pane="bottomRight" activeCell="D5" sqref="D5"/>
    </sheetView>
  </sheetViews>
  <sheetFormatPr defaultColWidth="9.140625" defaultRowHeight="12.75"/>
  <cols>
    <col min="1" max="2" width="69.140625" style="0" customWidth="1"/>
    <col min="3" max="3" width="15.57421875" style="112" customWidth="1"/>
    <col min="4" max="4" width="16.00390625" style="112" customWidth="1"/>
    <col min="5" max="6" width="14.00390625" style="112" customWidth="1"/>
    <col min="7" max="7" width="12.8515625" style="112" bestFit="1" customWidth="1"/>
    <col min="8" max="8" width="11.7109375" style="112" customWidth="1"/>
    <col min="9" max="9" width="12.8515625" style="98" bestFit="1" customWidth="1"/>
    <col min="10" max="10" width="17.28125" style="103" customWidth="1"/>
    <col min="11" max="11" width="11.7109375" style="103" customWidth="1"/>
    <col min="12" max="13" width="15.28125" style="103" bestFit="1" customWidth="1"/>
    <col min="14" max="14" width="11.7109375" style="103" customWidth="1"/>
    <col min="15" max="15" width="12.8515625" style="103" bestFit="1" customWidth="1"/>
    <col min="16" max="16" width="13.57421875" style="104" customWidth="1"/>
    <col min="17" max="17" width="15.00390625" style="103" customWidth="1"/>
    <col min="18" max="18" width="14.140625" style="103" customWidth="1"/>
    <col min="19" max="20" width="12.421875" style="98" customWidth="1"/>
    <col min="21" max="22" width="11.7109375" style="98" customWidth="1"/>
    <col min="23" max="23" width="20.8515625" style="98" bestFit="1" customWidth="1"/>
    <col min="24" max="25" width="11.7109375" style="98" customWidth="1"/>
    <col min="26" max="26" width="11.7109375" style="113" customWidth="1"/>
    <col min="27" max="27" width="16.421875" style="103" bestFit="1" customWidth="1"/>
    <col min="28" max="28" width="9.140625" style="103" customWidth="1"/>
    <col min="29" max="16384" width="9.140625" style="4" customWidth="1"/>
  </cols>
  <sheetData>
    <row r="1" spans="1:28" s="74" customFormat="1" ht="15" customHeight="1" hidden="1">
      <c r="A1" s="106"/>
      <c r="B1" s="106"/>
      <c r="C1" s="126" t="s">
        <v>394</v>
      </c>
      <c r="D1" s="126" t="s">
        <v>395</v>
      </c>
      <c r="E1" s="126" t="s">
        <v>378</v>
      </c>
      <c r="F1" s="126" t="s">
        <v>379</v>
      </c>
      <c r="G1" s="126"/>
      <c r="H1" s="126" t="s">
        <v>381</v>
      </c>
      <c r="I1" s="126" t="s">
        <v>380</v>
      </c>
      <c r="J1" s="126" t="s">
        <v>382</v>
      </c>
      <c r="K1" s="126" t="s">
        <v>383</v>
      </c>
      <c r="L1" s="126" t="s">
        <v>384</v>
      </c>
      <c r="M1" s="126" t="s">
        <v>384</v>
      </c>
      <c r="N1" s="126" t="s">
        <v>398</v>
      </c>
      <c r="O1" s="126" t="s">
        <v>385</v>
      </c>
      <c r="P1" s="126" t="s">
        <v>386</v>
      </c>
      <c r="Q1" s="126" t="s">
        <v>387</v>
      </c>
      <c r="R1" s="126" t="s">
        <v>388</v>
      </c>
      <c r="S1" s="126" t="s">
        <v>396</v>
      </c>
      <c r="T1" s="126" t="s">
        <v>397</v>
      </c>
      <c r="U1" s="126" t="s">
        <v>400</v>
      </c>
      <c r="V1" s="126" t="s">
        <v>401</v>
      </c>
      <c r="W1" s="126" t="s">
        <v>402</v>
      </c>
      <c r="X1" s="126" t="s">
        <v>403</v>
      </c>
      <c r="Y1" s="126"/>
      <c r="Z1" s="100"/>
      <c r="AA1" s="127" t="s">
        <v>389</v>
      </c>
      <c r="AB1" s="127" t="s">
        <v>391</v>
      </c>
    </row>
    <row r="2" spans="1:28" s="12" customFormat="1" ht="45">
      <c r="A2" s="105"/>
      <c r="B2" s="105"/>
      <c r="C2" s="100" t="s">
        <v>392</v>
      </c>
      <c r="D2" s="100" t="s">
        <v>284</v>
      </c>
      <c r="E2" s="100" t="s">
        <v>376</v>
      </c>
      <c r="F2" s="100" t="s">
        <v>377</v>
      </c>
      <c r="G2" s="100" t="s">
        <v>119</v>
      </c>
      <c r="H2" s="100" t="s">
        <v>118</v>
      </c>
      <c r="I2" s="100" t="s">
        <v>364</v>
      </c>
      <c r="J2" s="100" t="s">
        <v>286</v>
      </c>
      <c r="K2" s="100" t="s">
        <v>107</v>
      </c>
      <c r="L2" s="100" t="s">
        <v>374</v>
      </c>
      <c r="M2" s="100" t="s">
        <v>120</v>
      </c>
      <c r="N2" s="100" t="s">
        <v>399</v>
      </c>
      <c r="O2" s="100" t="s">
        <v>121</v>
      </c>
      <c r="P2" s="100" t="s">
        <v>375</v>
      </c>
      <c r="Q2" s="100" t="s">
        <v>256</v>
      </c>
      <c r="R2" s="100" t="s">
        <v>285</v>
      </c>
      <c r="S2" s="100" t="s">
        <v>393</v>
      </c>
      <c r="T2" s="100" t="s">
        <v>357</v>
      </c>
      <c r="U2" s="100" t="s">
        <v>130</v>
      </c>
      <c r="V2" s="100" t="s">
        <v>316</v>
      </c>
      <c r="W2" s="100" t="s">
        <v>100</v>
      </c>
      <c r="X2" s="100" t="s">
        <v>99</v>
      </c>
      <c r="Y2" s="100" t="s">
        <v>315</v>
      </c>
      <c r="Z2" s="100" t="s">
        <v>127</v>
      </c>
      <c r="AA2" s="100" t="s">
        <v>350</v>
      </c>
      <c r="AB2" s="100" t="s">
        <v>390</v>
      </c>
    </row>
    <row r="3" spans="1:28" s="130" customFormat="1" ht="15">
      <c r="A3" s="128" t="s">
        <v>409</v>
      </c>
      <c r="B3" s="128" t="s">
        <v>410</v>
      </c>
      <c r="C3" s="129">
        <f>+'Rates - Ex D'!B3</f>
        <v>172.48940625</v>
      </c>
      <c r="D3" s="129">
        <f>+'Rates - Ex D'!C3</f>
        <v>111.65776125000001</v>
      </c>
      <c r="E3" s="129">
        <f>+'Rates - Ex D'!D3</f>
        <v>58.2959325</v>
      </c>
      <c r="F3" s="129">
        <f>+'Rates - Ex D'!E3</f>
        <v>90.3950775</v>
      </c>
      <c r="G3" s="129">
        <f>+'Rates - Ex D'!F3</f>
        <v>240</v>
      </c>
      <c r="H3" s="129">
        <f>+'Rates - Ex D'!G3</f>
        <v>223.209309375</v>
      </c>
      <c r="I3" s="129">
        <f>+'Rates - Ex D'!H3</f>
        <v>174.84962624999997</v>
      </c>
      <c r="J3" s="129">
        <f>+'Rates - Ex D'!I3</f>
        <v>105.39002500000001</v>
      </c>
      <c r="K3" s="129">
        <f>+'Rates - Ex D'!J3</f>
        <v>255.76740312500002</v>
      </c>
      <c r="L3" s="129">
        <f>+'Rates - Ex D'!K3</f>
        <v>174.938359375</v>
      </c>
      <c r="M3" s="129">
        <f>+'Rates - Ex D'!L3</f>
        <v>174.938359375</v>
      </c>
      <c r="N3" s="129">
        <f>+'Rates - Ex D'!M3</f>
        <v>145.186925</v>
      </c>
      <c r="O3" s="129">
        <f>+'Rates - Ex D'!N3</f>
        <v>114.10867812500001</v>
      </c>
      <c r="P3" s="129">
        <f>+'Rates - Ex D'!O3</f>
        <v>102.27014687500001</v>
      </c>
      <c r="Q3" s="129">
        <f>+'Rates - Ex D'!P3</f>
        <v>149.11253749999997</v>
      </c>
      <c r="R3" s="129">
        <f>+'Rates - Ex D'!Q3</f>
        <v>105.68939999999999</v>
      </c>
      <c r="S3" s="129">
        <f>+'Rates - Ex D'!R3</f>
        <v>162.86107499999997</v>
      </c>
      <c r="T3" s="129">
        <f>+'Rates - Ex D'!S3</f>
        <v>54.041974999999994</v>
      </c>
      <c r="U3" s="129">
        <f>+'Rates - Ex D'!T3</f>
        <v>220.41993999999997</v>
      </c>
      <c r="V3" s="129">
        <f>+'Rates - Ex D'!U3</f>
        <v>197.583815</v>
      </c>
      <c r="W3" s="129">
        <f>+'Rates - Ex D'!V3</f>
        <v>155.90757</v>
      </c>
      <c r="X3" s="129">
        <f>+'Rates - Ex D'!W3</f>
        <v>79.83053</v>
      </c>
      <c r="Y3" s="129">
        <f>+'Rates - Ex D'!X3</f>
        <v>21.816209999999998</v>
      </c>
      <c r="Z3" s="129">
        <f>+'Rates - Ex D'!Y3</f>
        <v>150</v>
      </c>
      <c r="AA3" s="129">
        <f>+'Rates - Ex D'!Z3</f>
        <v>60.23920499999999</v>
      </c>
      <c r="AB3" s="129">
        <f>+'Rates - Ex D'!AA3</f>
        <v>78.16418999999999</v>
      </c>
    </row>
    <row r="4" spans="1:28" s="13" customFormat="1" ht="25.5" customHeight="1">
      <c r="A4" s="11" t="s">
        <v>112</v>
      </c>
      <c r="B4" s="11"/>
      <c r="C4" s="115"/>
      <c r="D4" s="115"/>
      <c r="E4" s="115"/>
      <c r="F4" s="115"/>
      <c r="G4" s="115"/>
      <c r="H4" s="115"/>
      <c r="I4" s="98"/>
      <c r="J4" s="98"/>
      <c r="K4" s="98"/>
      <c r="L4" s="98"/>
      <c r="M4" s="98"/>
      <c r="N4" s="98"/>
      <c r="O4" s="98"/>
      <c r="P4" s="101"/>
      <c r="Q4" s="98"/>
      <c r="R4" s="98"/>
      <c r="S4" s="98"/>
      <c r="T4" s="98"/>
      <c r="U4" s="98"/>
      <c r="V4" s="98"/>
      <c r="W4" s="98"/>
      <c r="X4" s="98"/>
      <c r="Y4" s="98"/>
      <c r="Z4" s="113"/>
      <c r="AA4" s="114"/>
      <c r="AB4" s="114"/>
    </row>
    <row r="5" spans="1:28" ht="15">
      <c r="A5" s="24" t="s">
        <v>258</v>
      </c>
      <c r="B5" s="132">
        <f>SUM(C5:AB5)</f>
        <v>39.058274775</v>
      </c>
      <c r="C5" s="131">
        <f>+C$3*'Hours - Ex C'!C5</f>
        <v>0</v>
      </c>
      <c r="D5" s="131">
        <f>+D$3*'Hours - Ex C'!D5</f>
        <v>0</v>
      </c>
      <c r="E5" s="131">
        <f>+E$3*'Hours - Ex C'!E5</f>
        <v>39.058274775</v>
      </c>
      <c r="F5" s="131">
        <f>+F$3*'Hours - Ex C'!F5</f>
        <v>0</v>
      </c>
      <c r="G5" s="131">
        <f>+G$3*'Hours - Ex C'!G5</f>
        <v>0</v>
      </c>
      <c r="H5" s="131">
        <f>+H$3*'Hours - Ex C'!H5</f>
        <v>0</v>
      </c>
      <c r="I5" s="131">
        <f>+I$3*'Hours - Ex C'!I5</f>
        <v>0</v>
      </c>
      <c r="J5" s="131">
        <f>+J$3*'Hours - Ex C'!J5</f>
        <v>0</v>
      </c>
      <c r="K5" s="131">
        <f>+K$3*'Hours - Ex C'!K5</f>
        <v>0</v>
      </c>
      <c r="L5" s="131">
        <f>+L$3*'Hours - Ex C'!L5</f>
        <v>0</v>
      </c>
      <c r="M5" s="131">
        <f>+M$3*'Hours - Ex C'!M5</f>
        <v>0</v>
      </c>
      <c r="N5" s="131">
        <f>+N$3*'Hours - Ex C'!N5</f>
        <v>0</v>
      </c>
      <c r="O5" s="131">
        <f>+O$3*'Hours - Ex C'!O5</f>
        <v>0</v>
      </c>
      <c r="P5" s="131">
        <f>+P$3*'Hours - Ex C'!P5</f>
        <v>0</v>
      </c>
      <c r="Q5" s="131">
        <f>+Q$3*'Hours - Ex C'!Q5</f>
        <v>0</v>
      </c>
      <c r="R5" s="131">
        <f>+R$3*'Hours - Ex C'!R5</f>
        <v>0</v>
      </c>
      <c r="S5" s="131">
        <f>+S$3*'Hours - Ex C'!S5</f>
        <v>0</v>
      </c>
      <c r="T5" s="131">
        <f>+T$3*'Hours - Ex C'!T5</f>
        <v>0</v>
      </c>
      <c r="U5" s="131">
        <f>+U$3*'Hours - Ex C'!U5</f>
        <v>0</v>
      </c>
      <c r="V5" s="131">
        <f>+V$3*'Hours - Ex C'!V5</f>
        <v>0</v>
      </c>
      <c r="W5" s="131">
        <f>+W$3*'Hours - Ex C'!W5</f>
        <v>0</v>
      </c>
      <c r="X5" s="131">
        <f>+X$3*'Hours - Ex C'!X5</f>
        <v>0</v>
      </c>
      <c r="Y5" s="131">
        <f>+Y$3*'Hours - Ex C'!Y5</f>
        <v>0</v>
      </c>
      <c r="Z5" s="131">
        <f>+Z$3*'Hours - Ex C'!Z5</f>
        <v>0</v>
      </c>
      <c r="AA5" s="131">
        <f>+AA$3*'Hours - Ex C'!AA5</f>
        <v>0</v>
      </c>
      <c r="AB5" s="131">
        <f>+AB$3*'Hours - Ex C'!AB5</f>
        <v>0</v>
      </c>
    </row>
    <row r="6" spans="1:28" ht="15">
      <c r="A6" s="6" t="s">
        <v>101</v>
      </c>
      <c r="B6" s="132">
        <f aca="true" t="shared" si="0" ref="B6:B68">SUM(C6:AB6)</f>
        <v>7.2316062</v>
      </c>
      <c r="C6" s="131">
        <f>+C$3*'Hours - Ex C'!C6</f>
        <v>0</v>
      </c>
      <c r="D6" s="131">
        <f>+D$3*'Hours - Ex C'!D6</f>
        <v>0</v>
      </c>
      <c r="E6" s="131">
        <f>+E$3*'Hours - Ex C'!E6</f>
        <v>0</v>
      </c>
      <c r="F6" s="131">
        <f>+F$3*'Hours - Ex C'!F6</f>
        <v>7.2316062</v>
      </c>
      <c r="G6" s="131">
        <f>+G$3*'Hours - Ex C'!G6</f>
        <v>0</v>
      </c>
      <c r="H6" s="131">
        <f>+H$3*'Hours - Ex C'!H6</f>
        <v>0</v>
      </c>
      <c r="I6" s="131">
        <f>+I$3*'Hours - Ex C'!I6</f>
        <v>0</v>
      </c>
      <c r="J6" s="131">
        <f>+J$3*'Hours - Ex C'!J6</f>
        <v>0</v>
      </c>
      <c r="K6" s="131">
        <f>+K$3*'Hours - Ex C'!K6</f>
        <v>0</v>
      </c>
      <c r="L6" s="131">
        <f>+L$3*'Hours - Ex C'!L6</f>
        <v>0</v>
      </c>
      <c r="M6" s="131">
        <f>+M$3*'Hours - Ex C'!M6</f>
        <v>0</v>
      </c>
      <c r="N6" s="131">
        <f>+N$3*'Hours - Ex C'!N6</f>
        <v>0</v>
      </c>
      <c r="O6" s="131">
        <f>+O$3*'Hours - Ex C'!O6</f>
        <v>0</v>
      </c>
      <c r="P6" s="131">
        <f>+P$3*'Hours - Ex C'!P6</f>
        <v>0</v>
      </c>
      <c r="Q6" s="131">
        <f>+Q$3*'Hours - Ex C'!Q6</f>
        <v>0</v>
      </c>
      <c r="R6" s="131">
        <f>+R$3*'Hours - Ex C'!R6</f>
        <v>0</v>
      </c>
      <c r="S6" s="131">
        <f>+S$3*'Hours - Ex C'!S6</f>
        <v>0</v>
      </c>
      <c r="T6" s="131">
        <f>+T$3*'Hours - Ex C'!T6</f>
        <v>0</v>
      </c>
      <c r="U6" s="131">
        <f>+U$3*'Hours - Ex C'!U6</f>
        <v>0</v>
      </c>
      <c r="V6" s="131">
        <f>+V$3*'Hours - Ex C'!V6</f>
        <v>0</v>
      </c>
      <c r="W6" s="131">
        <f>+W$3*'Hours - Ex C'!W6</f>
        <v>0</v>
      </c>
      <c r="X6" s="131">
        <f>+X$3*'Hours - Ex C'!X6</f>
        <v>0</v>
      </c>
      <c r="Y6" s="131">
        <f>+Y$3*'Hours - Ex C'!Y6</f>
        <v>0</v>
      </c>
      <c r="Z6" s="131">
        <f>+Z$3*'Hours - Ex C'!Z6</f>
        <v>0</v>
      </c>
      <c r="AA6" s="131">
        <f>+AA$3*'Hours - Ex C'!AA6</f>
        <v>0</v>
      </c>
      <c r="AB6" s="131">
        <f>+AB$3*'Hours - Ex C'!AB6</f>
        <v>0</v>
      </c>
    </row>
    <row r="7" spans="1:28" ht="15">
      <c r="A7" s="6" t="s">
        <v>103</v>
      </c>
      <c r="B7" s="132">
        <f t="shared" si="0"/>
        <v>7.2316062</v>
      </c>
      <c r="C7" s="131">
        <f>+C$3*'Hours - Ex C'!C7</f>
        <v>0</v>
      </c>
      <c r="D7" s="131">
        <f>+D$3*'Hours - Ex C'!D7</f>
        <v>0</v>
      </c>
      <c r="E7" s="131">
        <f>+E$3*'Hours - Ex C'!E7</f>
        <v>0</v>
      </c>
      <c r="F7" s="131">
        <f>+F$3*'Hours - Ex C'!F7</f>
        <v>7.2316062</v>
      </c>
      <c r="G7" s="131">
        <f>+G$3*'Hours - Ex C'!G7</f>
        <v>0</v>
      </c>
      <c r="H7" s="131">
        <f>+H$3*'Hours - Ex C'!H7</f>
        <v>0</v>
      </c>
      <c r="I7" s="131">
        <f>+I$3*'Hours - Ex C'!I7</f>
        <v>0</v>
      </c>
      <c r="J7" s="131">
        <f>+J$3*'Hours - Ex C'!J7</f>
        <v>0</v>
      </c>
      <c r="K7" s="131">
        <f>+K$3*'Hours - Ex C'!K7</f>
        <v>0</v>
      </c>
      <c r="L7" s="131">
        <f>+L$3*'Hours - Ex C'!L7</f>
        <v>0</v>
      </c>
      <c r="M7" s="131">
        <f>+M$3*'Hours - Ex C'!M7</f>
        <v>0</v>
      </c>
      <c r="N7" s="131">
        <f>+N$3*'Hours - Ex C'!N7</f>
        <v>0</v>
      </c>
      <c r="O7" s="131">
        <f>+O$3*'Hours - Ex C'!O7</f>
        <v>0</v>
      </c>
      <c r="P7" s="131">
        <f>+P$3*'Hours - Ex C'!P7</f>
        <v>0</v>
      </c>
      <c r="Q7" s="131">
        <f>+Q$3*'Hours - Ex C'!Q7</f>
        <v>0</v>
      </c>
      <c r="R7" s="131">
        <f>+R$3*'Hours - Ex C'!R7</f>
        <v>0</v>
      </c>
      <c r="S7" s="131">
        <f>+S$3*'Hours - Ex C'!S7</f>
        <v>0</v>
      </c>
      <c r="T7" s="131">
        <f>+T$3*'Hours - Ex C'!T7</f>
        <v>0</v>
      </c>
      <c r="U7" s="131">
        <f>+U$3*'Hours - Ex C'!U7</f>
        <v>0</v>
      </c>
      <c r="V7" s="131">
        <f>+V$3*'Hours - Ex C'!V7</f>
        <v>0</v>
      </c>
      <c r="W7" s="131">
        <f>+W$3*'Hours - Ex C'!W7</f>
        <v>0</v>
      </c>
      <c r="X7" s="131">
        <f>+X$3*'Hours - Ex C'!X7</f>
        <v>0</v>
      </c>
      <c r="Y7" s="131">
        <f>+Y$3*'Hours - Ex C'!Y7</f>
        <v>0</v>
      </c>
      <c r="Z7" s="131">
        <f>+Z$3*'Hours - Ex C'!Z7</f>
        <v>0</v>
      </c>
      <c r="AA7" s="131">
        <f>+AA$3*'Hours - Ex C'!AA7</f>
        <v>0</v>
      </c>
      <c r="AB7" s="131">
        <f>+AB$3*'Hours - Ex C'!AB7</f>
        <v>0</v>
      </c>
    </row>
    <row r="8" spans="1:28" ht="15">
      <c r="A8" s="6" t="s">
        <v>102</v>
      </c>
      <c r="B8" s="132">
        <f t="shared" si="0"/>
        <v>7.2316062</v>
      </c>
      <c r="C8" s="131">
        <f>+C$3*'Hours - Ex C'!C8</f>
        <v>0</v>
      </c>
      <c r="D8" s="131">
        <f>+D$3*'Hours - Ex C'!D8</f>
        <v>0</v>
      </c>
      <c r="E8" s="131">
        <f>+E$3*'Hours - Ex C'!E8</f>
        <v>0</v>
      </c>
      <c r="F8" s="131">
        <f>+F$3*'Hours - Ex C'!F8</f>
        <v>7.2316062</v>
      </c>
      <c r="G8" s="131">
        <f>+G$3*'Hours - Ex C'!G8</f>
        <v>0</v>
      </c>
      <c r="H8" s="131">
        <f>+H$3*'Hours - Ex C'!H8</f>
        <v>0</v>
      </c>
      <c r="I8" s="131">
        <f>+I$3*'Hours - Ex C'!I8</f>
        <v>0</v>
      </c>
      <c r="J8" s="131">
        <f>+J$3*'Hours - Ex C'!J8</f>
        <v>0</v>
      </c>
      <c r="K8" s="131">
        <f>+K$3*'Hours - Ex C'!K8</f>
        <v>0</v>
      </c>
      <c r="L8" s="131">
        <f>+L$3*'Hours - Ex C'!L8</f>
        <v>0</v>
      </c>
      <c r="M8" s="131">
        <f>+M$3*'Hours - Ex C'!M8</f>
        <v>0</v>
      </c>
      <c r="N8" s="131">
        <f>+N$3*'Hours - Ex C'!N8</f>
        <v>0</v>
      </c>
      <c r="O8" s="131">
        <f>+O$3*'Hours - Ex C'!O8</f>
        <v>0</v>
      </c>
      <c r="P8" s="131">
        <f>+P$3*'Hours - Ex C'!P8</f>
        <v>0</v>
      </c>
      <c r="Q8" s="131">
        <f>+Q$3*'Hours - Ex C'!Q8</f>
        <v>0</v>
      </c>
      <c r="R8" s="131">
        <f>+R$3*'Hours - Ex C'!R8</f>
        <v>0</v>
      </c>
      <c r="S8" s="131">
        <f>+S$3*'Hours - Ex C'!S8</f>
        <v>0</v>
      </c>
      <c r="T8" s="131">
        <f>+T$3*'Hours - Ex C'!T8</f>
        <v>0</v>
      </c>
      <c r="U8" s="131">
        <f>+U$3*'Hours - Ex C'!U8</f>
        <v>0</v>
      </c>
      <c r="V8" s="131">
        <f>+V$3*'Hours - Ex C'!V8</f>
        <v>0</v>
      </c>
      <c r="W8" s="131">
        <f>+W$3*'Hours - Ex C'!W8</f>
        <v>0</v>
      </c>
      <c r="X8" s="131">
        <f>+X$3*'Hours - Ex C'!X8</f>
        <v>0</v>
      </c>
      <c r="Y8" s="131">
        <f>+Y$3*'Hours - Ex C'!Y8</f>
        <v>0</v>
      </c>
      <c r="Z8" s="131">
        <f>+Z$3*'Hours - Ex C'!Z8</f>
        <v>0</v>
      </c>
      <c r="AA8" s="131">
        <f>+AA$3*'Hours - Ex C'!AA8</f>
        <v>0</v>
      </c>
      <c r="AB8" s="131">
        <f>+AB$3*'Hours - Ex C'!AB8</f>
        <v>0</v>
      </c>
    </row>
    <row r="9" spans="1:28" ht="15">
      <c r="A9" s="6" t="s">
        <v>0</v>
      </c>
      <c r="B9" s="132">
        <f t="shared" si="0"/>
        <v>0</v>
      </c>
      <c r="C9" s="131">
        <f>+C$3*'Hours - Ex C'!C9</f>
        <v>0</v>
      </c>
      <c r="D9" s="131">
        <f>+D$3*'Hours - Ex C'!D9</f>
        <v>0</v>
      </c>
      <c r="E9" s="131">
        <f>+E$3*'Hours - Ex C'!E9</f>
        <v>0</v>
      </c>
      <c r="F9" s="131">
        <f>+F$3*'Hours - Ex C'!F9</f>
        <v>0</v>
      </c>
      <c r="G9" s="131">
        <f>+G$3*'Hours - Ex C'!G9</f>
        <v>0</v>
      </c>
      <c r="H9" s="131">
        <f>+H$3*'Hours - Ex C'!H9</f>
        <v>0</v>
      </c>
      <c r="I9" s="131">
        <f>+I$3*'Hours - Ex C'!I9</f>
        <v>0</v>
      </c>
      <c r="J9" s="131">
        <f>+J$3*'Hours - Ex C'!J9</f>
        <v>0</v>
      </c>
      <c r="K9" s="131">
        <f>+K$3*'Hours - Ex C'!K9</f>
        <v>0</v>
      </c>
      <c r="L9" s="131">
        <f>+L$3*'Hours - Ex C'!L9</f>
        <v>0</v>
      </c>
      <c r="M9" s="131">
        <f>+M$3*'Hours - Ex C'!M9</f>
        <v>0</v>
      </c>
      <c r="N9" s="131">
        <f>+N$3*'Hours - Ex C'!N9</f>
        <v>0</v>
      </c>
      <c r="O9" s="131">
        <f>+O$3*'Hours - Ex C'!O9</f>
        <v>0</v>
      </c>
      <c r="P9" s="131">
        <f>+P$3*'Hours - Ex C'!P9</f>
        <v>0</v>
      </c>
      <c r="Q9" s="131">
        <f>+Q$3*'Hours - Ex C'!Q9</f>
        <v>0</v>
      </c>
      <c r="R9" s="131">
        <f>+R$3*'Hours - Ex C'!R9</f>
        <v>0</v>
      </c>
      <c r="S9" s="131">
        <f>+S$3*'Hours - Ex C'!S9</f>
        <v>0</v>
      </c>
      <c r="T9" s="131">
        <f>+T$3*'Hours - Ex C'!T9</f>
        <v>0</v>
      </c>
      <c r="U9" s="131">
        <f>+U$3*'Hours - Ex C'!U9</f>
        <v>0</v>
      </c>
      <c r="V9" s="131">
        <f>+V$3*'Hours - Ex C'!V9</f>
        <v>0</v>
      </c>
      <c r="W9" s="131">
        <f>+W$3*'Hours - Ex C'!W9</f>
        <v>0</v>
      </c>
      <c r="X9" s="131">
        <f>+X$3*'Hours - Ex C'!X9</f>
        <v>0</v>
      </c>
      <c r="Y9" s="131">
        <f>+Y$3*'Hours - Ex C'!Y9</f>
        <v>0</v>
      </c>
      <c r="Z9" s="131">
        <f>+Z$3*'Hours - Ex C'!Z9</f>
        <v>0</v>
      </c>
      <c r="AA9" s="131">
        <f>+AA$3*'Hours - Ex C'!AA9</f>
        <v>0</v>
      </c>
      <c r="AB9" s="131">
        <f>+AB$3*'Hours - Ex C'!AB9</f>
        <v>0</v>
      </c>
    </row>
    <row r="10" spans="1:28" ht="15">
      <c r="A10" s="6" t="s">
        <v>1</v>
      </c>
      <c r="B10" s="132">
        <f t="shared" si="0"/>
        <v>79.969412775</v>
      </c>
      <c r="C10" s="131">
        <f>+C$3*'Hours - Ex C'!C10</f>
        <v>43.1223515625</v>
      </c>
      <c r="D10" s="131">
        <f>+D$3*'Hours - Ex C'!D10</f>
        <v>36.8470612125</v>
      </c>
      <c r="E10" s="131">
        <f>+E$3*'Hours - Ex C'!E10</f>
        <v>0</v>
      </c>
      <c r="F10" s="131">
        <f>+F$3*'Hours - Ex C'!F10</f>
        <v>0</v>
      </c>
      <c r="G10" s="131">
        <f>+G$3*'Hours - Ex C'!G10</f>
        <v>0</v>
      </c>
      <c r="H10" s="131">
        <f>+H$3*'Hours - Ex C'!H10</f>
        <v>0</v>
      </c>
      <c r="I10" s="131">
        <f>+I$3*'Hours - Ex C'!I10</f>
        <v>0</v>
      </c>
      <c r="J10" s="131">
        <f>+J$3*'Hours - Ex C'!J10</f>
        <v>0</v>
      </c>
      <c r="K10" s="131">
        <f>+K$3*'Hours - Ex C'!K10</f>
        <v>0</v>
      </c>
      <c r="L10" s="131">
        <f>+L$3*'Hours - Ex C'!L10</f>
        <v>0</v>
      </c>
      <c r="M10" s="131">
        <f>+M$3*'Hours - Ex C'!M10</f>
        <v>0</v>
      </c>
      <c r="N10" s="131">
        <f>+N$3*'Hours - Ex C'!N10</f>
        <v>0</v>
      </c>
      <c r="O10" s="131">
        <f>+O$3*'Hours - Ex C'!O10</f>
        <v>0</v>
      </c>
      <c r="P10" s="131">
        <f>+P$3*'Hours - Ex C'!P10</f>
        <v>0</v>
      </c>
      <c r="Q10" s="131">
        <f>+Q$3*'Hours - Ex C'!Q10</f>
        <v>0</v>
      </c>
      <c r="R10" s="131">
        <f>+R$3*'Hours - Ex C'!R10</f>
        <v>0</v>
      </c>
      <c r="S10" s="131">
        <f>+S$3*'Hours - Ex C'!S10</f>
        <v>0</v>
      </c>
      <c r="T10" s="131">
        <f>+T$3*'Hours - Ex C'!T10</f>
        <v>0</v>
      </c>
      <c r="U10" s="131">
        <f>+U$3*'Hours - Ex C'!U10</f>
        <v>0</v>
      </c>
      <c r="V10" s="131">
        <f>+V$3*'Hours - Ex C'!V10</f>
        <v>0</v>
      </c>
      <c r="W10" s="131">
        <f>+W$3*'Hours - Ex C'!W10</f>
        <v>0</v>
      </c>
      <c r="X10" s="131">
        <f>+X$3*'Hours - Ex C'!X10</f>
        <v>0</v>
      </c>
      <c r="Y10" s="131">
        <f>+Y$3*'Hours - Ex C'!Y10</f>
        <v>0</v>
      </c>
      <c r="Z10" s="131">
        <f>+Z$3*'Hours - Ex C'!Z10</f>
        <v>0</v>
      </c>
      <c r="AA10" s="131">
        <f>+AA$3*'Hours - Ex C'!AA10</f>
        <v>0</v>
      </c>
      <c r="AB10" s="131">
        <f>+AB$3*'Hours - Ex C'!AB10</f>
        <v>0</v>
      </c>
    </row>
    <row r="11" spans="1:28" ht="15">
      <c r="A11" s="6" t="s">
        <v>124</v>
      </c>
      <c r="B11" s="132">
        <f t="shared" si="0"/>
        <v>27.914440312500002</v>
      </c>
      <c r="C11" s="131">
        <f>+C$3*'Hours - Ex C'!C11</f>
        <v>0</v>
      </c>
      <c r="D11" s="131">
        <f>+D$3*'Hours - Ex C'!D11</f>
        <v>27.914440312500002</v>
      </c>
      <c r="E11" s="131">
        <f>+E$3*'Hours - Ex C'!E11</f>
        <v>0</v>
      </c>
      <c r="F11" s="131">
        <f>+F$3*'Hours - Ex C'!F11</f>
        <v>0</v>
      </c>
      <c r="G11" s="131">
        <f>+G$3*'Hours - Ex C'!G11</f>
        <v>0</v>
      </c>
      <c r="H11" s="131">
        <f>+H$3*'Hours - Ex C'!H11</f>
        <v>0</v>
      </c>
      <c r="I11" s="131">
        <f>+I$3*'Hours - Ex C'!I11</f>
        <v>0</v>
      </c>
      <c r="J11" s="131">
        <f>+J$3*'Hours - Ex C'!J11</f>
        <v>0</v>
      </c>
      <c r="K11" s="131">
        <f>+K$3*'Hours - Ex C'!K11</f>
        <v>0</v>
      </c>
      <c r="L11" s="131">
        <f>+L$3*'Hours - Ex C'!L11</f>
        <v>0</v>
      </c>
      <c r="M11" s="131">
        <f>+M$3*'Hours - Ex C'!M11</f>
        <v>0</v>
      </c>
      <c r="N11" s="131">
        <f>+N$3*'Hours - Ex C'!N11</f>
        <v>0</v>
      </c>
      <c r="O11" s="131">
        <f>+O$3*'Hours - Ex C'!O11</f>
        <v>0</v>
      </c>
      <c r="P11" s="131">
        <f>+P$3*'Hours - Ex C'!P11</f>
        <v>0</v>
      </c>
      <c r="Q11" s="131">
        <f>+Q$3*'Hours - Ex C'!Q11</f>
        <v>0</v>
      </c>
      <c r="R11" s="131">
        <f>+R$3*'Hours - Ex C'!R11</f>
        <v>0</v>
      </c>
      <c r="S11" s="131">
        <f>+S$3*'Hours - Ex C'!S11</f>
        <v>0</v>
      </c>
      <c r="T11" s="131">
        <f>+T$3*'Hours - Ex C'!T11</f>
        <v>0</v>
      </c>
      <c r="U11" s="131">
        <f>+U$3*'Hours - Ex C'!U11</f>
        <v>0</v>
      </c>
      <c r="V11" s="131">
        <f>+V$3*'Hours - Ex C'!V11</f>
        <v>0</v>
      </c>
      <c r="W11" s="131">
        <f>+W$3*'Hours - Ex C'!W11</f>
        <v>0</v>
      </c>
      <c r="X11" s="131">
        <f>+X$3*'Hours - Ex C'!X11</f>
        <v>0</v>
      </c>
      <c r="Y11" s="131">
        <f>+Y$3*'Hours - Ex C'!Y11</f>
        <v>0</v>
      </c>
      <c r="Z11" s="131">
        <f>+Z$3*'Hours - Ex C'!Z11</f>
        <v>0</v>
      </c>
      <c r="AA11" s="131">
        <f>+AA$3*'Hours - Ex C'!AA11</f>
        <v>0</v>
      </c>
      <c r="AB11" s="131">
        <f>+AB$3*'Hours - Ex C'!AB11</f>
        <v>0</v>
      </c>
    </row>
    <row r="12" spans="1:28" ht="15">
      <c r="A12" s="6" t="s">
        <v>31</v>
      </c>
      <c r="B12" s="132">
        <f t="shared" si="0"/>
        <v>0</v>
      </c>
      <c r="C12" s="131">
        <f>+C$3*'Hours - Ex C'!C12</f>
        <v>0</v>
      </c>
      <c r="D12" s="131">
        <f>+D$3*'Hours - Ex C'!D12</f>
        <v>0</v>
      </c>
      <c r="E12" s="131">
        <f>+E$3*'Hours - Ex C'!E12</f>
        <v>0</v>
      </c>
      <c r="F12" s="131">
        <f>+F$3*'Hours - Ex C'!F12</f>
        <v>0</v>
      </c>
      <c r="G12" s="131">
        <f>+G$3*'Hours - Ex C'!G12</f>
        <v>0</v>
      </c>
      <c r="H12" s="131">
        <f>+H$3*'Hours - Ex C'!H12</f>
        <v>0</v>
      </c>
      <c r="I12" s="131">
        <f>+I$3*'Hours - Ex C'!I12</f>
        <v>0</v>
      </c>
      <c r="J12" s="131">
        <f>+J$3*'Hours - Ex C'!J12</f>
        <v>0</v>
      </c>
      <c r="K12" s="131">
        <f>+K$3*'Hours - Ex C'!K12</f>
        <v>0</v>
      </c>
      <c r="L12" s="131">
        <f>+L$3*'Hours - Ex C'!L12</f>
        <v>0</v>
      </c>
      <c r="M12" s="131">
        <f>+M$3*'Hours - Ex C'!M12</f>
        <v>0</v>
      </c>
      <c r="N12" s="131">
        <f>+N$3*'Hours - Ex C'!N12</f>
        <v>0</v>
      </c>
      <c r="O12" s="131">
        <f>+O$3*'Hours - Ex C'!O12</f>
        <v>0</v>
      </c>
      <c r="P12" s="131">
        <f>+P$3*'Hours - Ex C'!P12</f>
        <v>0</v>
      </c>
      <c r="Q12" s="131">
        <f>+Q$3*'Hours - Ex C'!Q12</f>
        <v>0</v>
      </c>
      <c r="R12" s="131">
        <f>+R$3*'Hours - Ex C'!R12</f>
        <v>0</v>
      </c>
      <c r="S12" s="131">
        <f>+S$3*'Hours - Ex C'!S12</f>
        <v>0</v>
      </c>
      <c r="T12" s="131">
        <f>+T$3*'Hours - Ex C'!T12</f>
        <v>0</v>
      </c>
      <c r="U12" s="131">
        <f>+U$3*'Hours - Ex C'!U12</f>
        <v>0</v>
      </c>
      <c r="V12" s="131">
        <f>+V$3*'Hours - Ex C'!V12</f>
        <v>0</v>
      </c>
      <c r="W12" s="131">
        <f>+W$3*'Hours - Ex C'!W12</f>
        <v>0</v>
      </c>
      <c r="X12" s="131">
        <f>+X$3*'Hours - Ex C'!X12</f>
        <v>0</v>
      </c>
      <c r="Y12" s="131">
        <f>+Y$3*'Hours - Ex C'!Y12</f>
        <v>0</v>
      </c>
      <c r="Z12" s="131">
        <f>+Z$3*'Hours - Ex C'!Z12</f>
        <v>0</v>
      </c>
      <c r="AA12" s="131">
        <f>+AA$3*'Hours - Ex C'!AA12</f>
        <v>0</v>
      </c>
      <c r="AB12" s="131">
        <f>+AB$3*'Hours - Ex C'!AB12</f>
        <v>0</v>
      </c>
    </row>
    <row r="13" spans="1:28" ht="15">
      <c r="A13" s="6" t="s">
        <v>134</v>
      </c>
      <c r="B13" s="132">
        <f t="shared" si="0"/>
        <v>0</v>
      </c>
      <c r="C13" s="131">
        <f>+C$3*'Hours - Ex C'!C14</f>
        <v>0</v>
      </c>
      <c r="D13" s="131">
        <f>+D$3*'Hours - Ex C'!D14</f>
        <v>0</v>
      </c>
      <c r="E13" s="131">
        <f>+E$3*'Hours - Ex C'!E14</f>
        <v>0</v>
      </c>
      <c r="F13" s="131">
        <f>+F$3*'Hours - Ex C'!F14</f>
        <v>0</v>
      </c>
      <c r="G13" s="131">
        <f>+G$3*'Hours - Ex C'!G14</f>
        <v>0</v>
      </c>
      <c r="H13" s="131">
        <f>+H$3*'Hours - Ex C'!H14</f>
        <v>0</v>
      </c>
      <c r="I13" s="131">
        <f>+I$3*'Hours - Ex C'!I14</f>
        <v>0</v>
      </c>
      <c r="J13" s="131">
        <f>+J$3*'Hours - Ex C'!J14</f>
        <v>0</v>
      </c>
      <c r="K13" s="131">
        <f>+K$3*'Hours - Ex C'!K14</f>
        <v>0</v>
      </c>
      <c r="L13" s="131">
        <f>+L$3*'Hours - Ex C'!L14</f>
        <v>0</v>
      </c>
      <c r="M13" s="131">
        <f>+M$3*'Hours - Ex C'!M14</f>
        <v>0</v>
      </c>
      <c r="N13" s="131">
        <f>+N$3*'Hours - Ex C'!N14</f>
        <v>0</v>
      </c>
      <c r="O13" s="131">
        <f>+O$3*'Hours - Ex C'!O14</f>
        <v>0</v>
      </c>
      <c r="P13" s="131">
        <f>+P$3*'Hours - Ex C'!P14</f>
        <v>0</v>
      </c>
      <c r="Q13" s="131">
        <f>+Q$3*'Hours - Ex C'!Q14</f>
        <v>0</v>
      </c>
      <c r="R13" s="131">
        <f>+R$3*'Hours - Ex C'!R14</f>
        <v>0</v>
      </c>
      <c r="S13" s="131">
        <f>+S$3*'Hours - Ex C'!S14</f>
        <v>0</v>
      </c>
      <c r="T13" s="131">
        <f>+T$3*'Hours - Ex C'!T14</f>
        <v>0</v>
      </c>
      <c r="U13" s="131">
        <f>+U$3*'Hours - Ex C'!U14</f>
        <v>0</v>
      </c>
      <c r="V13" s="131">
        <f>+V$3*'Hours - Ex C'!V14</f>
        <v>0</v>
      </c>
      <c r="W13" s="131">
        <f>+W$3*'Hours - Ex C'!W14</f>
        <v>0</v>
      </c>
      <c r="X13" s="131">
        <f>+X$3*'Hours - Ex C'!X14</f>
        <v>0</v>
      </c>
      <c r="Y13" s="131">
        <f>+Y$3*'Hours - Ex C'!Y14</f>
        <v>0</v>
      </c>
      <c r="Z13" s="131">
        <f>+Z$3*'Hours - Ex C'!Z14</f>
        <v>0</v>
      </c>
      <c r="AA13" s="131">
        <f>+AA$3*'Hours - Ex C'!AA14</f>
        <v>0</v>
      </c>
      <c r="AB13" s="131">
        <f>+AB$3*'Hours - Ex C'!AB14</f>
        <v>0</v>
      </c>
    </row>
    <row r="14" spans="1:28" ht="15">
      <c r="A14" s="6" t="s">
        <v>28</v>
      </c>
      <c r="B14" s="132">
        <f t="shared" si="0"/>
        <v>446.41861875</v>
      </c>
      <c r="C14" s="131">
        <f>+C$3*'Hours - Ex C'!C15</f>
        <v>0</v>
      </c>
      <c r="D14" s="131">
        <f>+D$3*'Hours - Ex C'!D15</f>
        <v>0</v>
      </c>
      <c r="E14" s="131">
        <f>+E$3*'Hours - Ex C'!E15</f>
        <v>0</v>
      </c>
      <c r="F14" s="131">
        <f>+F$3*'Hours - Ex C'!F15</f>
        <v>0</v>
      </c>
      <c r="G14" s="131">
        <f>+G$3*'Hours - Ex C'!G15</f>
        <v>0</v>
      </c>
      <c r="H14" s="131">
        <f>+H$3*'Hours - Ex C'!H15</f>
        <v>446.41861875</v>
      </c>
      <c r="I14" s="131">
        <f>+I$3*'Hours - Ex C'!I15</f>
        <v>0</v>
      </c>
      <c r="J14" s="131">
        <f>+J$3*'Hours - Ex C'!J15</f>
        <v>0</v>
      </c>
      <c r="K14" s="131">
        <f>+K$3*'Hours - Ex C'!K15</f>
        <v>0</v>
      </c>
      <c r="L14" s="131">
        <f>+L$3*'Hours - Ex C'!L15</f>
        <v>0</v>
      </c>
      <c r="M14" s="131">
        <f>+M$3*'Hours - Ex C'!M15</f>
        <v>0</v>
      </c>
      <c r="N14" s="131">
        <f>+N$3*'Hours - Ex C'!N15</f>
        <v>0</v>
      </c>
      <c r="O14" s="131">
        <f>+O$3*'Hours - Ex C'!O15</f>
        <v>0</v>
      </c>
      <c r="P14" s="131">
        <f>+P$3*'Hours - Ex C'!P15</f>
        <v>0</v>
      </c>
      <c r="Q14" s="131">
        <f>+Q$3*'Hours - Ex C'!Q15</f>
        <v>0</v>
      </c>
      <c r="R14" s="131">
        <f>+R$3*'Hours - Ex C'!R15</f>
        <v>0</v>
      </c>
      <c r="S14" s="131">
        <f>+S$3*'Hours - Ex C'!S15</f>
        <v>0</v>
      </c>
      <c r="T14" s="131">
        <f>+T$3*'Hours - Ex C'!T15</f>
        <v>0</v>
      </c>
      <c r="U14" s="131">
        <f>+U$3*'Hours - Ex C'!U15</f>
        <v>0</v>
      </c>
      <c r="V14" s="131">
        <f>+V$3*'Hours - Ex C'!V15</f>
        <v>0</v>
      </c>
      <c r="W14" s="131">
        <f>+W$3*'Hours - Ex C'!W15</f>
        <v>0</v>
      </c>
      <c r="X14" s="131">
        <f>+X$3*'Hours - Ex C'!X15</f>
        <v>0</v>
      </c>
      <c r="Y14" s="131">
        <f>+Y$3*'Hours - Ex C'!Y15</f>
        <v>0</v>
      </c>
      <c r="Z14" s="131">
        <f>+Z$3*'Hours - Ex C'!Z15</f>
        <v>0</v>
      </c>
      <c r="AA14" s="131">
        <f>+AA$3*'Hours - Ex C'!AA15</f>
        <v>0</v>
      </c>
      <c r="AB14" s="131">
        <f>+AB$3*'Hours - Ex C'!AB15</f>
        <v>0</v>
      </c>
    </row>
    <row r="15" spans="1:28" ht="15">
      <c r="A15" s="15" t="s">
        <v>276</v>
      </c>
      <c r="B15" s="132">
        <f t="shared" si="0"/>
        <v>0</v>
      </c>
      <c r="C15" s="131">
        <f>+C$3*'Hours - Ex C'!C16</f>
        <v>0</v>
      </c>
      <c r="D15" s="131">
        <f>+D$3*'Hours - Ex C'!D16</f>
        <v>0</v>
      </c>
      <c r="E15" s="131">
        <f>+E$3*'Hours - Ex C'!E16</f>
        <v>0</v>
      </c>
      <c r="F15" s="131">
        <f>+F$3*'Hours - Ex C'!F16</f>
        <v>0</v>
      </c>
      <c r="G15" s="131">
        <f>+G$3*'Hours - Ex C'!G16</f>
        <v>0</v>
      </c>
      <c r="H15" s="131">
        <f>+H$3*'Hours - Ex C'!H16</f>
        <v>0</v>
      </c>
      <c r="I15" s="131">
        <f>+I$3*'Hours - Ex C'!I16</f>
        <v>0</v>
      </c>
      <c r="J15" s="131">
        <f>+J$3*'Hours - Ex C'!J16</f>
        <v>0</v>
      </c>
      <c r="K15" s="131">
        <f>+K$3*'Hours - Ex C'!K16</f>
        <v>0</v>
      </c>
      <c r="L15" s="131">
        <f>+L$3*'Hours - Ex C'!L16</f>
        <v>0</v>
      </c>
      <c r="M15" s="131">
        <f>+M$3*'Hours - Ex C'!M16</f>
        <v>0</v>
      </c>
      <c r="N15" s="131">
        <f>+N$3*'Hours - Ex C'!N16</f>
        <v>0</v>
      </c>
      <c r="O15" s="131">
        <f>+O$3*'Hours - Ex C'!O16</f>
        <v>0</v>
      </c>
      <c r="P15" s="131">
        <f>+P$3*'Hours - Ex C'!P16</f>
        <v>0</v>
      </c>
      <c r="Q15" s="131">
        <f>+Q$3*'Hours - Ex C'!Q16</f>
        <v>0</v>
      </c>
      <c r="R15" s="131">
        <f>+R$3*'Hours - Ex C'!R16</f>
        <v>0</v>
      </c>
      <c r="S15" s="131">
        <f>+S$3*'Hours - Ex C'!S16</f>
        <v>0</v>
      </c>
      <c r="T15" s="131">
        <f>+T$3*'Hours - Ex C'!T16</f>
        <v>0</v>
      </c>
      <c r="U15" s="131">
        <f>+U$3*'Hours - Ex C'!U16</f>
        <v>0</v>
      </c>
      <c r="V15" s="131">
        <f>+V$3*'Hours - Ex C'!V16</f>
        <v>0</v>
      </c>
      <c r="W15" s="131">
        <f>+W$3*'Hours - Ex C'!W16</f>
        <v>0</v>
      </c>
      <c r="X15" s="131">
        <f>+X$3*'Hours - Ex C'!X16</f>
        <v>0</v>
      </c>
      <c r="Y15" s="131">
        <f>+Y$3*'Hours - Ex C'!Y16</f>
        <v>0</v>
      </c>
      <c r="Z15" s="131">
        <f>+Z$3*'Hours - Ex C'!Z16</f>
        <v>0</v>
      </c>
      <c r="AA15" s="131">
        <f>+AA$3*'Hours - Ex C'!AA16</f>
        <v>0</v>
      </c>
      <c r="AB15" s="131">
        <f>+AB$3*'Hours - Ex C'!AB16</f>
        <v>0</v>
      </c>
    </row>
    <row r="16" spans="1:28" ht="15">
      <c r="A16" s="6" t="s">
        <v>125</v>
      </c>
      <c r="B16" s="132">
        <f t="shared" si="0"/>
        <v>0</v>
      </c>
      <c r="C16" s="131">
        <f>+C$3*'Hours - Ex C'!C17</f>
        <v>0</v>
      </c>
      <c r="D16" s="131">
        <f>+D$3*'Hours - Ex C'!D17</f>
        <v>0</v>
      </c>
      <c r="E16" s="131">
        <f>+E$3*'Hours - Ex C'!E17</f>
        <v>0</v>
      </c>
      <c r="F16" s="131">
        <f>+F$3*'Hours - Ex C'!F17</f>
        <v>0</v>
      </c>
      <c r="G16" s="131">
        <f>+G$3*'Hours - Ex C'!G17</f>
        <v>0</v>
      </c>
      <c r="H16" s="131">
        <f>+H$3*'Hours - Ex C'!H17</f>
        <v>0</v>
      </c>
      <c r="I16" s="131">
        <f>+I$3*'Hours - Ex C'!I17</f>
        <v>0</v>
      </c>
      <c r="J16" s="131">
        <f>+J$3*'Hours - Ex C'!J17</f>
        <v>0</v>
      </c>
      <c r="K16" s="131">
        <f>+K$3*'Hours - Ex C'!K17</f>
        <v>0</v>
      </c>
      <c r="L16" s="131">
        <f>+L$3*'Hours - Ex C'!L17</f>
        <v>0</v>
      </c>
      <c r="M16" s="131">
        <f>+M$3*'Hours - Ex C'!M17</f>
        <v>0</v>
      </c>
      <c r="N16" s="131">
        <f>+N$3*'Hours - Ex C'!N17</f>
        <v>0</v>
      </c>
      <c r="O16" s="131">
        <f>+O$3*'Hours - Ex C'!O17</f>
        <v>0</v>
      </c>
      <c r="P16" s="131">
        <f>+P$3*'Hours - Ex C'!P17</f>
        <v>0</v>
      </c>
      <c r="Q16" s="131">
        <f>+Q$3*'Hours - Ex C'!Q17</f>
        <v>0</v>
      </c>
      <c r="R16" s="131">
        <f>+R$3*'Hours - Ex C'!R17</f>
        <v>0</v>
      </c>
      <c r="S16" s="131">
        <f>+S$3*'Hours - Ex C'!S17</f>
        <v>0</v>
      </c>
      <c r="T16" s="131">
        <f>+T$3*'Hours - Ex C'!T17</f>
        <v>0</v>
      </c>
      <c r="U16" s="131">
        <f>+U$3*'Hours - Ex C'!U17</f>
        <v>0</v>
      </c>
      <c r="V16" s="131">
        <f>+V$3*'Hours - Ex C'!V17</f>
        <v>0</v>
      </c>
      <c r="W16" s="131">
        <f>+W$3*'Hours - Ex C'!W17</f>
        <v>0</v>
      </c>
      <c r="X16" s="131">
        <f>+X$3*'Hours - Ex C'!X17</f>
        <v>0</v>
      </c>
      <c r="Y16" s="131">
        <f>+Y$3*'Hours - Ex C'!Y17</f>
        <v>0</v>
      </c>
      <c r="Z16" s="131">
        <f>+Z$3*'Hours - Ex C'!Z17</f>
        <v>0</v>
      </c>
      <c r="AA16" s="131">
        <f>+AA$3*'Hours - Ex C'!AA17</f>
        <v>0</v>
      </c>
      <c r="AB16" s="131">
        <f>+AB$3*'Hours - Ex C'!AB17</f>
        <v>0</v>
      </c>
    </row>
    <row r="17" spans="1:28" ht="15">
      <c r="A17" s="7" t="s">
        <v>116</v>
      </c>
      <c r="B17" s="132">
        <f t="shared" si="0"/>
        <v>180.790155</v>
      </c>
      <c r="C17" s="131">
        <f>+C$3*'Hours - Ex C'!C18</f>
        <v>0</v>
      </c>
      <c r="D17" s="131">
        <f>+D$3*'Hours - Ex C'!D18</f>
        <v>0</v>
      </c>
      <c r="E17" s="131">
        <f>+E$3*'Hours - Ex C'!E18</f>
        <v>0</v>
      </c>
      <c r="F17" s="131">
        <f>+F$3*'Hours - Ex C'!F18</f>
        <v>180.790155</v>
      </c>
      <c r="G17" s="131">
        <f>+G$3*'Hours - Ex C'!G18</f>
        <v>0</v>
      </c>
      <c r="H17" s="131">
        <f>+H$3*'Hours - Ex C'!H18</f>
        <v>0</v>
      </c>
      <c r="I17" s="131">
        <f>+I$3*'Hours - Ex C'!I18</f>
        <v>0</v>
      </c>
      <c r="J17" s="131">
        <f>+J$3*'Hours - Ex C'!J18</f>
        <v>0</v>
      </c>
      <c r="K17" s="131">
        <f>+K$3*'Hours - Ex C'!K18</f>
        <v>0</v>
      </c>
      <c r="L17" s="131">
        <f>+L$3*'Hours - Ex C'!L18</f>
        <v>0</v>
      </c>
      <c r="M17" s="131">
        <f>+M$3*'Hours - Ex C'!M18</f>
        <v>0</v>
      </c>
      <c r="N17" s="131">
        <f>+N$3*'Hours - Ex C'!N18</f>
        <v>0</v>
      </c>
      <c r="O17" s="131">
        <f>+O$3*'Hours - Ex C'!O18</f>
        <v>0</v>
      </c>
      <c r="P17" s="131">
        <f>+P$3*'Hours - Ex C'!P18</f>
        <v>0</v>
      </c>
      <c r="Q17" s="131">
        <f>+Q$3*'Hours - Ex C'!Q18</f>
        <v>0</v>
      </c>
      <c r="R17" s="131">
        <f>+R$3*'Hours - Ex C'!R18</f>
        <v>0</v>
      </c>
      <c r="S17" s="131">
        <f>+S$3*'Hours - Ex C'!S18</f>
        <v>0</v>
      </c>
      <c r="T17" s="131">
        <f>+T$3*'Hours - Ex C'!T18</f>
        <v>0</v>
      </c>
      <c r="U17" s="131">
        <f>+U$3*'Hours - Ex C'!U18</f>
        <v>0</v>
      </c>
      <c r="V17" s="131">
        <f>+V$3*'Hours - Ex C'!V18</f>
        <v>0</v>
      </c>
      <c r="W17" s="131">
        <f>+W$3*'Hours - Ex C'!W18</f>
        <v>0</v>
      </c>
      <c r="X17" s="131">
        <f>+X$3*'Hours - Ex C'!X18</f>
        <v>0</v>
      </c>
      <c r="Y17" s="131">
        <f>+Y$3*'Hours - Ex C'!Y18</f>
        <v>0</v>
      </c>
      <c r="Z17" s="131">
        <f>+Z$3*'Hours - Ex C'!Z18</f>
        <v>0</v>
      </c>
      <c r="AA17" s="131">
        <f>+AA$3*'Hours - Ex C'!AA18</f>
        <v>0</v>
      </c>
      <c r="AB17" s="131">
        <f>+AB$3*'Hours - Ex C'!AB18</f>
        <v>0</v>
      </c>
    </row>
    <row r="18" spans="1:28" ht="15">
      <c r="A18" s="7" t="s">
        <v>117</v>
      </c>
      <c r="B18" s="132">
        <f t="shared" si="0"/>
        <v>0</v>
      </c>
      <c r="C18" s="131">
        <f>+C$3*'Hours - Ex C'!C19</f>
        <v>0</v>
      </c>
      <c r="D18" s="131">
        <f>+D$3*'Hours - Ex C'!D19</f>
        <v>0</v>
      </c>
      <c r="E18" s="131">
        <f>+E$3*'Hours - Ex C'!E19</f>
        <v>0</v>
      </c>
      <c r="F18" s="131">
        <f>+F$3*'Hours - Ex C'!F19</f>
        <v>0</v>
      </c>
      <c r="G18" s="131">
        <f>+G$3*'Hours - Ex C'!G19</f>
        <v>0</v>
      </c>
      <c r="H18" s="131">
        <f>+H$3*'Hours - Ex C'!H19</f>
        <v>0</v>
      </c>
      <c r="I18" s="131">
        <f>+I$3*'Hours - Ex C'!I19</f>
        <v>0</v>
      </c>
      <c r="J18" s="131">
        <f>+J$3*'Hours - Ex C'!J19</f>
        <v>0</v>
      </c>
      <c r="K18" s="131">
        <f>+K$3*'Hours - Ex C'!K19</f>
        <v>0</v>
      </c>
      <c r="L18" s="131">
        <f>+L$3*'Hours - Ex C'!L19</f>
        <v>0</v>
      </c>
      <c r="M18" s="131">
        <f>+M$3*'Hours - Ex C'!M19</f>
        <v>0</v>
      </c>
      <c r="N18" s="131">
        <f>+N$3*'Hours - Ex C'!N19</f>
        <v>0</v>
      </c>
      <c r="O18" s="131">
        <f>+O$3*'Hours - Ex C'!O19</f>
        <v>0</v>
      </c>
      <c r="P18" s="131">
        <f>+P$3*'Hours - Ex C'!P19</f>
        <v>0</v>
      </c>
      <c r="Q18" s="131">
        <f>+Q$3*'Hours - Ex C'!Q19</f>
        <v>0</v>
      </c>
      <c r="R18" s="131">
        <f>+R$3*'Hours - Ex C'!R19</f>
        <v>0</v>
      </c>
      <c r="S18" s="131">
        <f>+S$3*'Hours - Ex C'!S19</f>
        <v>0</v>
      </c>
      <c r="T18" s="131">
        <f>+T$3*'Hours - Ex C'!T19</f>
        <v>0</v>
      </c>
      <c r="U18" s="131">
        <f>+U$3*'Hours - Ex C'!U19</f>
        <v>0</v>
      </c>
      <c r="V18" s="131">
        <f>+V$3*'Hours - Ex C'!V19</f>
        <v>0</v>
      </c>
      <c r="W18" s="131">
        <f>+W$3*'Hours - Ex C'!W19</f>
        <v>0</v>
      </c>
      <c r="X18" s="131">
        <f>+X$3*'Hours - Ex C'!X19</f>
        <v>0</v>
      </c>
      <c r="Y18" s="131">
        <f>+Y$3*'Hours - Ex C'!Y19</f>
        <v>0</v>
      </c>
      <c r="Z18" s="131">
        <f>+Z$3*'Hours - Ex C'!Z19</f>
        <v>0</v>
      </c>
      <c r="AA18" s="131">
        <f>+AA$3*'Hours - Ex C'!AA19</f>
        <v>0</v>
      </c>
      <c r="AB18" s="131">
        <f>+AB$3*'Hours - Ex C'!AB19</f>
        <v>0</v>
      </c>
    </row>
    <row r="19" spans="1:28" ht="15">
      <c r="A19" s="107"/>
      <c r="B19" s="132">
        <f t="shared" si="0"/>
        <v>0</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row>
    <row r="20" spans="1:28" ht="15">
      <c r="A20" s="24" t="s">
        <v>300</v>
      </c>
      <c r="B20" s="132">
        <f t="shared" si="0"/>
        <v>59.66075115</v>
      </c>
      <c r="C20" s="131">
        <f>+C$3*'Hours - Ex C'!C21</f>
        <v>0</v>
      </c>
      <c r="D20" s="131">
        <f>+D$3*'Hours - Ex C'!D21</f>
        <v>0</v>
      </c>
      <c r="E20" s="131">
        <f>+E$3*'Hours - Ex C'!E21</f>
        <v>0</v>
      </c>
      <c r="F20" s="131">
        <f>+F$3*'Hours - Ex C'!F21</f>
        <v>59.66075115</v>
      </c>
      <c r="G20" s="131">
        <f>+G$3*'Hours - Ex C'!G21</f>
        <v>0</v>
      </c>
      <c r="H20" s="131">
        <f>+H$3*'Hours - Ex C'!H21</f>
        <v>0</v>
      </c>
      <c r="I20" s="131">
        <f>+I$3*'Hours - Ex C'!I21</f>
        <v>0</v>
      </c>
      <c r="J20" s="131">
        <f>+J$3*'Hours - Ex C'!J21</f>
        <v>0</v>
      </c>
      <c r="K20" s="131">
        <f>+K$3*'Hours - Ex C'!K21</f>
        <v>0</v>
      </c>
      <c r="L20" s="131">
        <f>+L$3*'Hours - Ex C'!L21</f>
        <v>0</v>
      </c>
      <c r="M20" s="131">
        <f>+M$3*'Hours - Ex C'!M21</f>
        <v>0</v>
      </c>
      <c r="N20" s="131">
        <f>+N$3*'Hours - Ex C'!N21</f>
        <v>0</v>
      </c>
      <c r="O20" s="131">
        <f>+O$3*'Hours - Ex C'!O21</f>
        <v>0</v>
      </c>
      <c r="P20" s="131">
        <f>+P$3*'Hours - Ex C'!P21</f>
        <v>0</v>
      </c>
      <c r="Q20" s="131">
        <f>+Q$3*'Hours - Ex C'!Q21</f>
        <v>0</v>
      </c>
      <c r="R20" s="131">
        <f>+R$3*'Hours - Ex C'!R21</f>
        <v>0</v>
      </c>
      <c r="S20" s="131">
        <f>+S$3*'Hours - Ex C'!S21</f>
        <v>0</v>
      </c>
      <c r="T20" s="131">
        <f>+T$3*'Hours - Ex C'!T21</f>
        <v>0</v>
      </c>
      <c r="U20" s="131">
        <f>+U$3*'Hours - Ex C'!U21</f>
        <v>0</v>
      </c>
      <c r="V20" s="131">
        <f>+V$3*'Hours - Ex C'!V21</f>
        <v>0</v>
      </c>
      <c r="W20" s="131">
        <f>+W$3*'Hours - Ex C'!W21</f>
        <v>0</v>
      </c>
      <c r="X20" s="131">
        <f>+X$3*'Hours - Ex C'!X21</f>
        <v>0</v>
      </c>
      <c r="Y20" s="131">
        <f>+Y$3*'Hours - Ex C'!Y21</f>
        <v>0</v>
      </c>
      <c r="Z20" s="131">
        <f>+Z$3*'Hours - Ex C'!Z21</f>
        <v>0</v>
      </c>
      <c r="AA20" s="131">
        <f>+AA$3*'Hours - Ex C'!AA21</f>
        <v>0</v>
      </c>
      <c r="AB20" s="131">
        <f>+AB$3*'Hours - Ex C'!AB21</f>
        <v>0</v>
      </c>
    </row>
    <row r="21" spans="1:28" ht="15">
      <c r="A21" s="8" t="s">
        <v>244</v>
      </c>
      <c r="B21" s="132">
        <f t="shared" si="0"/>
        <v>2232.09309375</v>
      </c>
      <c r="C21" s="131">
        <f>+C$3*'Hours - Ex C'!C22</f>
        <v>0</v>
      </c>
      <c r="D21" s="131">
        <f>+D$3*'Hours - Ex C'!D22</f>
        <v>0</v>
      </c>
      <c r="E21" s="131">
        <f>+E$3*'Hours - Ex C'!E22</f>
        <v>0</v>
      </c>
      <c r="F21" s="131">
        <f>+F$3*'Hours - Ex C'!F22</f>
        <v>0</v>
      </c>
      <c r="G21" s="131">
        <f>+G$3*'Hours - Ex C'!G22</f>
        <v>0</v>
      </c>
      <c r="H21" s="131">
        <f>+H$3*'Hours - Ex C'!H22</f>
        <v>2232.09309375</v>
      </c>
      <c r="I21" s="131">
        <f>+I$3*'Hours - Ex C'!I22</f>
        <v>0</v>
      </c>
      <c r="J21" s="131">
        <f>+J$3*'Hours - Ex C'!J22</f>
        <v>0</v>
      </c>
      <c r="K21" s="131">
        <f>+K$3*'Hours - Ex C'!K22</f>
        <v>0</v>
      </c>
      <c r="L21" s="131">
        <f>+L$3*'Hours - Ex C'!L22</f>
        <v>0</v>
      </c>
      <c r="M21" s="131">
        <f>+M$3*'Hours - Ex C'!M22</f>
        <v>0</v>
      </c>
      <c r="N21" s="131">
        <f>+N$3*'Hours - Ex C'!N22</f>
        <v>0</v>
      </c>
      <c r="O21" s="131">
        <f>+O$3*'Hours - Ex C'!O22</f>
        <v>0</v>
      </c>
      <c r="P21" s="131">
        <f>+P$3*'Hours - Ex C'!P22</f>
        <v>0</v>
      </c>
      <c r="Q21" s="131">
        <f>+Q$3*'Hours - Ex C'!Q22</f>
        <v>0</v>
      </c>
      <c r="R21" s="131">
        <f>+R$3*'Hours - Ex C'!R22</f>
        <v>0</v>
      </c>
      <c r="S21" s="131">
        <f>+S$3*'Hours - Ex C'!S22</f>
        <v>0</v>
      </c>
      <c r="T21" s="131">
        <f>+T$3*'Hours - Ex C'!T22</f>
        <v>0</v>
      </c>
      <c r="U21" s="131">
        <f>+U$3*'Hours - Ex C'!U22</f>
        <v>0</v>
      </c>
      <c r="V21" s="131">
        <f>+V$3*'Hours - Ex C'!V22</f>
        <v>0</v>
      </c>
      <c r="W21" s="131">
        <f>+W$3*'Hours - Ex C'!W22</f>
        <v>0</v>
      </c>
      <c r="X21" s="131">
        <f>+X$3*'Hours - Ex C'!X22</f>
        <v>0</v>
      </c>
      <c r="Y21" s="131">
        <f>+Y$3*'Hours - Ex C'!Y22</f>
        <v>0</v>
      </c>
      <c r="Z21" s="131">
        <f>+Z$3*'Hours - Ex C'!Z22</f>
        <v>0</v>
      </c>
      <c r="AA21" s="131">
        <f>+AA$3*'Hours - Ex C'!AA22</f>
        <v>0</v>
      </c>
      <c r="AB21" s="131">
        <f>+AB$3*'Hours - Ex C'!AB22</f>
        <v>0</v>
      </c>
    </row>
    <row r="22" spans="1:28" s="13" customFormat="1" ht="25.5" customHeight="1">
      <c r="A22" s="11" t="s">
        <v>113</v>
      </c>
      <c r="B22" s="132">
        <f t="shared" si="0"/>
        <v>0</v>
      </c>
      <c r="C22" s="131">
        <f>+C$3*'Hours - Ex C'!C23</f>
        <v>0</v>
      </c>
      <c r="D22" s="131">
        <f>+D$3*'Hours - Ex C'!D23</f>
        <v>0</v>
      </c>
      <c r="E22" s="131">
        <f>+E$3*'Hours - Ex C'!E23</f>
        <v>0</v>
      </c>
      <c r="F22" s="131">
        <f>+F$3*'Hours - Ex C'!F23</f>
        <v>0</v>
      </c>
      <c r="G22" s="131">
        <f>+G$3*'Hours - Ex C'!G23</f>
        <v>0</v>
      </c>
      <c r="H22" s="131">
        <f>+H$3*'Hours - Ex C'!H23</f>
        <v>0</v>
      </c>
      <c r="I22" s="131">
        <f>+I$3*'Hours - Ex C'!I23</f>
        <v>0</v>
      </c>
      <c r="J22" s="131">
        <f>+J$3*'Hours - Ex C'!J23</f>
        <v>0</v>
      </c>
      <c r="K22" s="131">
        <f>+K$3*'Hours - Ex C'!K23</f>
        <v>0</v>
      </c>
      <c r="L22" s="131">
        <f>+L$3*'Hours - Ex C'!L23</f>
        <v>0</v>
      </c>
      <c r="M22" s="131">
        <f>+M$3*'Hours - Ex C'!M23</f>
        <v>0</v>
      </c>
      <c r="N22" s="131">
        <f>+N$3*'Hours - Ex C'!N23</f>
        <v>0</v>
      </c>
      <c r="O22" s="131">
        <f>+O$3*'Hours - Ex C'!O23</f>
        <v>0</v>
      </c>
      <c r="P22" s="131">
        <f>+P$3*'Hours - Ex C'!P23</f>
        <v>0</v>
      </c>
      <c r="Q22" s="131">
        <f>+Q$3*'Hours - Ex C'!Q23</f>
        <v>0</v>
      </c>
      <c r="R22" s="131">
        <f>+R$3*'Hours - Ex C'!R23</f>
        <v>0</v>
      </c>
      <c r="S22" s="131">
        <f>+S$3*'Hours - Ex C'!S23</f>
        <v>0</v>
      </c>
      <c r="T22" s="131">
        <f>+T$3*'Hours - Ex C'!T23</f>
        <v>0</v>
      </c>
      <c r="U22" s="131">
        <f>+U$3*'Hours - Ex C'!U23</f>
        <v>0</v>
      </c>
      <c r="V22" s="131">
        <f>+V$3*'Hours - Ex C'!V23</f>
        <v>0</v>
      </c>
      <c r="W22" s="131">
        <f>+W$3*'Hours - Ex C'!W23</f>
        <v>0</v>
      </c>
      <c r="X22" s="131">
        <f>+X$3*'Hours - Ex C'!X23</f>
        <v>0</v>
      </c>
      <c r="Y22" s="131">
        <f>+Y$3*'Hours - Ex C'!Y23</f>
        <v>0</v>
      </c>
      <c r="Z22" s="131">
        <f>+Z$3*'Hours - Ex C'!Z23</f>
        <v>0</v>
      </c>
      <c r="AA22" s="131">
        <f>+AA$3*'Hours - Ex C'!AA23</f>
        <v>0</v>
      </c>
      <c r="AB22" s="131">
        <f>+AB$3*'Hours - Ex C'!AB23</f>
        <v>0</v>
      </c>
    </row>
    <row r="23" spans="1:28" ht="15.75">
      <c r="A23" s="108" t="s">
        <v>2</v>
      </c>
      <c r="B23" s="132">
        <f t="shared" si="0"/>
        <v>0</v>
      </c>
      <c r="C23" s="131">
        <f>+C$3*'Hours - Ex C'!C24</f>
        <v>0</v>
      </c>
      <c r="D23" s="131">
        <f>+D$3*'Hours - Ex C'!D24</f>
        <v>0</v>
      </c>
      <c r="E23" s="131">
        <f>+E$3*'Hours - Ex C'!E24</f>
        <v>0</v>
      </c>
      <c r="F23" s="131">
        <f>+F$3*'Hours - Ex C'!F24</f>
        <v>0</v>
      </c>
      <c r="G23" s="131">
        <f>+G$3*'Hours - Ex C'!G24</f>
        <v>0</v>
      </c>
      <c r="H23" s="131">
        <f>+H$3*'Hours - Ex C'!H24</f>
        <v>0</v>
      </c>
      <c r="I23" s="131">
        <f>+I$3*'Hours - Ex C'!I24</f>
        <v>0</v>
      </c>
      <c r="J23" s="131">
        <f>+J$3*'Hours - Ex C'!J24</f>
        <v>0</v>
      </c>
      <c r="K23" s="131">
        <f>+K$3*'Hours - Ex C'!K24</f>
        <v>0</v>
      </c>
      <c r="L23" s="131">
        <f>+L$3*'Hours - Ex C'!L24</f>
        <v>0</v>
      </c>
      <c r="M23" s="131">
        <f>+M$3*'Hours - Ex C'!M24</f>
        <v>0</v>
      </c>
      <c r="N23" s="131">
        <f>+N$3*'Hours - Ex C'!N24</f>
        <v>0</v>
      </c>
      <c r="O23" s="131">
        <f>+O$3*'Hours - Ex C'!O24</f>
        <v>0</v>
      </c>
      <c r="P23" s="131">
        <f>+P$3*'Hours - Ex C'!P24</f>
        <v>0</v>
      </c>
      <c r="Q23" s="131">
        <f>+Q$3*'Hours - Ex C'!Q24</f>
        <v>0</v>
      </c>
      <c r="R23" s="131">
        <f>+R$3*'Hours - Ex C'!R24</f>
        <v>0</v>
      </c>
      <c r="S23" s="131">
        <f>+S$3*'Hours - Ex C'!S24</f>
        <v>0</v>
      </c>
      <c r="T23" s="131">
        <f>+T$3*'Hours - Ex C'!T24</f>
        <v>0</v>
      </c>
      <c r="U23" s="131">
        <f>+U$3*'Hours - Ex C'!U24</f>
        <v>0</v>
      </c>
      <c r="V23" s="131">
        <f>+V$3*'Hours - Ex C'!V24</f>
        <v>0</v>
      </c>
      <c r="W23" s="131">
        <f>+W$3*'Hours - Ex C'!W24</f>
        <v>0</v>
      </c>
      <c r="X23" s="131">
        <f>+X$3*'Hours - Ex C'!X24</f>
        <v>0</v>
      </c>
      <c r="Y23" s="131">
        <f>+Y$3*'Hours - Ex C'!Y24</f>
        <v>0</v>
      </c>
      <c r="Z23" s="131">
        <f>+Z$3*'Hours - Ex C'!Z24</f>
        <v>0</v>
      </c>
      <c r="AA23" s="131">
        <f>+AA$3*'Hours - Ex C'!AA24</f>
        <v>0</v>
      </c>
      <c r="AB23" s="131">
        <f>+AB$3*'Hours - Ex C'!AB24</f>
        <v>0</v>
      </c>
    </row>
    <row r="24" spans="1:28" ht="15">
      <c r="A24" s="6" t="s">
        <v>196</v>
      </c>
      <c r="B24" s="132">
        <f t="shared" si="0"/>
        <v>3616.9925249999997</v>
      </c>
      <c r="C24" s="131">
        <f>+C$3*'Hours - Ex C'!C25</f>
        <v>0</v>
      </c>
      <c r="D24" s="131">
        <f>+D$3*'Hours - Ex C'!D25</f>
        <v>0</v>
      </c>
      <c r="E24" s="131">
        <f>+E$3*'Hours - Ex C'!E25</f>
        <v>0</v>
      </c>
      <c r="F24" s="131">
        <f>+F$3*'Hours - Ex C'!F25</f>
        <v>0</v>
      </c>
      <c r="G24" s="131">
        <f>+G$3*'Hours - Ex C'!G25</f>
        <v>120</v>
      </c>
      <c r="H24" s="131">
        <f>+H$3*'Hours - Ex C'!H25</f>
        <v>0</v>
      </c>
      <c r="I24" s="131">
        <f>+I$3*'Hours - Ex C'!I25</f>
        <v>3496.9925249999997</v>
      </c>
      <c r="J24" s="131">
        <f>+J$3*'Hours - Ex C'!J25</f>
        <v>0</v>
      </c>
      <c r="K24" s="131">
        <f>+K$3*'Hours - Ex C'!K25</f>
        <v>0</v>
      </c>
      <c r="L24" s="131">
        <f>+L$3*'Hours - Ex C'!L25</f>
        <v>0</v>
      </c>
      <c r="M24" s="131">
        <f>+M$3*'Hours - Ex C'!M25</f>
        <v>0</v>
      </c>
      <c r="N24" s="131">
        <f>+N$3*'Hours - Ex C'!N25</f>
        <v>0</v>
      </c>
      <c r="O24" s="131">
        <f>+O$3*'Hours - Ex C'!O25</f>
        <v>0</v>
      </c>
      <c r="P24" s="131">
        <f>+P$3*'Hours - Ex C'!P25</f>
        <v>0</v>
      </c>
      <c r="Q24" s="131">
        <f>+Q$3*'Hours - Ex C'!Q25</f>
        <v>0</v>
      </c>
      <c r="R24" s="131">
        <f>+R$3*'Hours - Ex C'!R25</f>
        <v>0</v>
      </c>
      <c r="S24" s="131">
        <f>+S$3*'Hours - Ex C'!S25</f>
        <v>0</v>
      </c>
      <c r="T24" s="131">
        <f>+T$3*'Hours - Ex C'!T25</f>
        <v>0</v>
      </c>
      <c r="U24" s="131">
        <f>+U$3*'Hours - Ex C'!U25</f>
        <v>0</v>
      </c>
      <c r="V24" s="131">
        <f>+V$3*'Hours - Ex C'!V25</f>
        <v>0</v>
      </c>
      <c r="W24" s="131">
        <f>+W$3*'Hours - Ex C'!W25</f>
        <v>0</v>
      </c>
      <c r="X24" s="131">
        <f>+X$3*'Hours - Ex C'!X25</f>
        <v>0</v>
      </c>
      <c r="Y24" s="131">
        <f>+Y$3*'Hours - Ex C'!Y25</f>
        <v>0</v>
      </c>
      <c r="Z24" s="131">
        <f>+Z$3*'Hours - Ex C'!Z25</f>
        <v>0</v>
      </c>
      <c r="AA24" s="131">
        <f>+AA$3*'Hours - Ex C'!AA25</f>
        <v>0</v>
      </c>
      <c r="AB24" s="131">
        <f>+AB$3*'Hours - Ex C'!AB25</f>
        <v>0</v>
      </c>
    </row>
    <row r="25" spans="1:28" ht="15">
      <c r="A25" s="95"/>
      <c r="B25" s="132">
        <f t="shared" si="0"/>
        <v>0</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row>
    <row r="26" spans="1:28" ht="15.75">
      <c r="A26" s="108" t="s">
        <v>128</v>
      </c>
      <c r="B26" s="132">
        <f t="shared" si="0"/>
        <v>0</v>
      </c>
      <c r="C26" s="131">
        <f>+C$3*'Hours - Ex C'!C27</f>
        <v>0</v>
      </c>
      <c r="D26" s="131">
        <f>+D$3*'Hours - Ex C'!D27</f>
        <v>0</v>
      </c>
      <c r="E26" s="131">
        <f>+E$3*'Hours - Ex C'!E27</f>
        <v>0</v>
      </c>
      <c r="F26" s="131">
        <f>+F$3*'Hours - Ex C'!F27</f>
        <v>0</v>
      </c>
      <c r="G26" s="131">
        <f>+G$3*'Hours - Ex C'!G27</f>
        <v>0</v>
      </c>
      <c r="H26" s="131">
        <f>+H$3*'Hours - Ex C'!H27</f>
        <v>0</v>
      </c>
      <c r="I26" s="131">
        <f>+I$3*'Hours - Ex C'!I27</f>
        <v>0</v>
      </c>
      <c r="J26" s="131">
        <f>+J$3*'Hours - Ex C'!J27</f>
        <v>0</v>
      </c>
      <c r="K26" s="131">
        <f>+K$3*'Hours - Ex C'!K27</f>
        <v>0</v>
      </c>
      <c r="L26" s="131">
        <f>+L$3*'Hours - Ex C'!L27</f>
        <v>0</v>
      </c>
      <c r="M26" s="131">
        <f>+M$3*'Hours - Ex C'!M27</f>
        <v>0</v>
      </c>
      <c r="N26" s="131">
        <f>+N$3*'Hours - Ex C'!N27</f>
        <v>0</v>
      </c>
      <c r="O26" s="131">
        <f>+O$3*'Hours - Ex C'!O27</f>
        <v>0</v>
      </c>
      <c r="P26" s="131">
        <f>+P$3*'Hours - Ex C'!P27</f>
        <v>0</v>
      </c>
      <c r="Q26" s="131">
        <f>+Q$3*'Hours - Ex C'!Q27</f>
        <v>0</v>
      </c>
      <c r="R26" s="131">
        <f>+R$3*'Hours - Ex C'!R27</f>
        <v>0</v>
      </c>
      <c r="S26" s="131">
        <f>+S$3*'Hours - Ex C'!S27</f>
        <v>0</v>
      </c>
      <c r="T26" s="131">
        <f>+T$3*'Hours - Ex C'!T27</f>
        <v>0</v>
      </c>
      <c r="U26" s="131">
        <f>+U$3*'Hours - Ex C'!U27</f>
        <v>0</v>
      </c>
      <c r="V26" s="131">
        <f>+V$3*'Hours - Ex C'!V27</f>
        <v>0</v>
      </c>
      <c r="W26" s="131">
        <f>+W$3*'Hours - Ex C'!W27</f>
        <v>0</v>
      </c>
      <c r="X26" s="131">
        <f>+X$3*'Hours - Ex C'!X27</f>
        <v>0</v>
      </c>
      <c r="Y26" s="131">
        <f>+Y$3*'Hours - Ex C'!Y27</f>
        <v>0</v>
      </c>
      <c r="Z26" s="131">
        <f>+Z$3*'Hours - Ex C'!Z27</f>
        <v>0</v>
      </c>
      <c r="AA26" s="131">
        <f>+AA$3*'Hours - Ex C'!AA27</f>
        <v>0</v>
      </c>
      <c r="AB26" s="131">
        <f>+AB$3*'Hours - Ex C'!AB27</f>
        <v>0</v>
      </c>
    </row>
    <row r="27" spans="1:28" ht="15">
      <c r="A27" s="6" t="s">
        <v>197</v>
      </c>
      <c r="B27" s="132">
        <f t="shared" si="0"/>
        <v>4542.6731981249995</v>
      </c>
      <c r="C27" s="131">
        <f>+C$3*'Hours - Ex C'!C28</f>
        <v>0</v>
      </c>
      <c r="D27" s="131">
        <f>+D$3*'Hours - Ex C'!D28</f>
        <v>0</v>
      </c>
      <c r="E27" s="131">
        <f>+E$3*'Hours - Ex C'!E28</f>
        <v>0</v>
      </c>
      <c r="F27" s="131">
        <f>+F$3*'Hours - Ex C'!F28</f>
        <v>0</v>
      </c>
      <c r="G27" s="131">
        <f>+G$3*'Hours - Ex C'!G28</f>
        <v>120</v>
      </c>
      <c r="H27" s="131">
        <f>+H$3*'Hours - Ex C'!H28</f>
        <v>0</v>
      </c>
      <c r="I27" s="131">
        <f>+I$3*'Hours - Ex C'!I28</f>
        <v>3671.8421512499995</v>
      </c>
      <c r="J27" s="131">
        <f>+J$3*'Hours - Ex C'!J28</f>
        <v>0</v>
      </c>
      <c r="K27" s="131">
        <f>+K$3*'Hours - Ex C'!K28</f>
        <v>255.76740312500002</v>
      </c>
      <c r="L27" s="131">
        <f>+L$3*'Hours - Ex C'!L28</f>
        <v>174.938359375</v>
      </c>
      <c r="M27" s="131">
        <f>+M$3*'Hours - Ex C'!M28</f>
        <v>174.938359375</v>
      </c>
      <c r="N27" s="131">
        <f>+N$3*'Hours - Ex C'!N28</f>
        <v>145.186925</v>
      </c>
      <c r="O27" s="131">
        <f>+O$3*'Hours - Ex C'!O28</f>
        <v>0</v>
      </c>
      <c r="P27" s="131">
        <f>+P$3*'Hours - Ex C'!P28</f>
        <v>0</v>
      </c>
      <c r="Q27" s="131">
        <f>+Q$3*'Hours - Ex C'!Q28</f>
        <v>0</v>
      </c>
      <c r="R27" s="131">
        <f>+R$3*'Hours - Ex C'!R28</f>
        <v>0</v>
      </c>
      <c r="S27" s="131">
        <f>+S$3*'Hours - Ex C'!S28</f>
        <v>0</v>
      </c>
      <c r="T27" s="131">
        <f>+T$3*'Hours - Ex C'!T28</f>
        <v>0</v>
      </c>
      <c r="U27" s="131">
        <f>+U$3*'Hours - Ex C'!U28</f>
        <v>0</v>
      </c>
      <c r="V27" s="131">
        <f>+V$3*'Hours - Ex C'!V28</f>
        <v>0</v>
      </c>
      <c r="W27" s="131">
        <f>+W$3*'Hours - Ex C'!W28</f>
        <v>0</v>
      </c>
      <c r="X27" s="131">
        <f>+X$3*'Hours - Ex C'!X28</f>
        <v>0</v>
      </c>
      <c r="Y27" s="131">
        <f>+Y$3*'Hours - Ex C'!Y28</f>
        <v>0</v>
      </c>
      <c r="Z27" s="131">
        <f>+Z$3*'Hours - Ex C'!Z28</f>
        <v>0</v>
      </c>
      <c r="AA27" s="131">
        <f>+AA$3*'Hours - Ex C'!AA28</f>
        <v>0</v>
      </c>
      <c r="AB27" s="131">
        <f>+AB$3*'Hours - Ex C'!AB28</f>
        <v>0</v>
      </c>
    </row>
    <row r="28" spans="1:28" ht="15">
      <c r="A28" s="6" t="s">
        <v>239</v>
      </c>
      <c r="B28" s="132">
        <f t="shared" si="0"/>
        <v>699.3985049999999</v>
      </c>
      <c r="C28" s="131">
        <f>+C$3*'Hours - Ex C'!C29</f>
        <v>0</v>
      </c>
      <c r="D28" s="131">
        <f>+D$3*'Hours - Ex C'!D29</f>
        <v>0</v>
      </c>
      <c r="E28" s="131">
        <f>+E$3*'Hours - Ex C'!E29</f>
        <v>0</v>
      </c>
      <c r="F28" s="131">
        <f>+F$3*'Hours - Ex C'!F29</f>
        <v>0</v>
      </c>
      <c r="G28" s="131">
        <f>+G$3*'Hours - Ex C'!G29</f>
        <v>0</v>
      </c>
      <c r="H28" s="131">
        <f>+H$3*'Hours - Ex C'!H29</f>
        <v>0</v>
      </c>
      <c r="I28" s="131">
        <f>+I$3*'Hours - Ex C'!I29</f>
        <v>699.3985049999999</v>
      </c>
      <c r="J28" s="131">
        <f>+J$3*'Hours - Ex C'!J29</f>
        <v>0</v>
      </c>
      <c r="K28" s="131">
        <f>+K$3*'Hours - Ex C'!K29</f>
        <v>0</v>
      </c>
      <c r="L28" s="131">
        <f>+L$3*'Hours - Ex C'!L29</f>
        <v>0</v>
      </c>
      <c r="M28" s="131">
        <f>+M$3*'Hours - Ex C'!M29</f>
        <v>0</v>
      </c>
      <c r="N28" s="131">
        <f>+N$3*'Hours - Ex C'!N29</f>
        <v>0</v>
      </c>
      <c r="O28" s="131">
        <f>+O$3*'Hours - Ex C'!O29</f>
        <v>0</v>
      </c>
      <c r="P28" s="131">
        <f>+P$3*'Hours - Ex C'!P29</f>
        <v>0</v>
      </c>
      <c r="Q28" s="131">
        <f>+Q$3*'Hours - Ex C'!Q29</f>
        <v>0</v>
      </c>
      <c r="R28" s="131">
        <f>+R$3*'Hours - Ex C'!R29</f>
        <v>0</v>
      </c>
      <c r="S28" s="131">
        <f>+S$3*'Hours - Ex C'!S29</f>
        <v>0</v>
      </c>
      <c r="T28" s="131">
        <f>+T$3*'Hours - Ex C'!T29</f>
        <v>0</v>
      </c>
      <c r="U28" s="131">
        <f>+U$3*'Hours - Ex C'!U29</f>
        <v>0</v>
      </c>
      <c r="V28" s="131">
        <f>+V$3*'Hours - Ex C'!V29</f>
        <v>0</v>
      </c>
      <c r="W28" s="131">
        <f>+W$3*'Hours - Ex C'!W29</f>
        <v>0</v>
      </c>
      <c r="X28" s="131">
        <f>+X$3*'Hours - Ex C'!X29</f>
        <v>0</v>
      </c>
      <c r="Y28" s="131">
        <f>+Y$3*'Hours - Ex C'!Y29</f>
        <v>0</v>
      </c>
      <c r="Z28" s="131">
        <f>+Z$3*'Hours - Ex C'!Z29</f>
        <v>0</v>
      </c>
      <c r="AA28" s="131">
        <f>+AA$3*'Hours - Ex C'!AA29</f>
        <v>0</v>
      </c>
      <c r="AB28" s="131">
        <f>+AB$3*'Hours - Ex C'!AB29</f>
        <v>0</v>
      </c>
    </row>
    <row r="29" spans="1:28" ht="15">
      <c r="A29" s="95"/>
      <c r="B29" s="132">
        <f t="shared" si="0"/>
        <v>0</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row>
    <row r="30" spans="1:28" ht="15.75">
      <c r="A30" s="108" t="s">
        <v>236</v>
      </c>
      <c r="B30" s="132">
        <f t="shared" si="0"/>
        <v>0</v>
      </c>
      <c r="C30" s="131">
        <f>+C$3*'Hours - Ex C'!C31</f>
        <v>0</v>
      </c>
      <c r="D30" s="131">
        <f>+D$3*'Hours - Ex C'!D31</f>
        <v>0</v>
      </c>
      <c r="E30" s="131">
        <f>+E$3*'Hours - Ex C'!E31</f>
        <v>0</v>
      </c>
      <c r="F30" s="131">
        <f>+F$3*'Hours - Ex C'!F31</f>
        <v>0</v>
      </c>
      <c r="G30" s="131">
        <f>+G$3*'Hours - Ex C'!G31</f>
        <v>0</v>
      </c>
      <c r="H30" s="131">
        <f>+H$3*'Hours - Ex C'!H31</f>
        <v>0</v>
      </c>
      <c r="I30" s="131">
        <f>+I$3*'Hours - Ex C'!I31</f>
        <v>0</v>
      </c>
      <c r="J30" s="131">
        <f>+J$3*'Hours - Ex C'!J31</f>
        <v>0</v>
      </c>
      <c r="K30" s="131">
        <f>+K$3*'Hours - Ex C'!K31</f>
        <v>0</v>
      </c>
      <c r="L30" s="131">
        <f>+L$3*'Hours - Ex C'!L31</f>
        <v>0</v>
      </c>
      <c r="M30" s="131">
        <f>+M$3*'Hours - Ex C'!M31</f>
        <v>0</v>
      </c>
      <c r="N30" s="131">
        <f>+N$3*'Hours - Ex C'!N31</f>
        <v>0</v>
      </c>
      <c r="O30" s="131">
        <f>+O$3*'Hours - Ex C'!O31</f>
        <v>0</v>
      </c>
      <c r="P30" s="131">
        <f>+P$3*'Hours - Ex C'!P31</f>
        <v>0</v>
      </c>
      <c r="Q30" s="131">
        <f>+Q$3*'Hours - Ex C'!Q31</f>
        <v>0</v>
      </c>
      <c r="R30" s="131">
        <f>+R$3*'Hours - Ex C'!R31</f>
        <v>0</v>
      </c>
      <c r="S30" s="131">
        <f>+S$3*'Hours - Ex C'!S31</f>
        <v>0</v>
      </c>
      <c r="T30" s="131">
        <f>+T$3*'Hours - Ex C'!T31</f>
        <v>0</v>
      </c>
      <c r="U30" s="131">
        <f>+U$3*'Hours - Ex C'!U31</f>
        <v>0</v>
      </c>
      <c r="V30" s="131">
        <f>+V$3*'Hours - Ex C'!V31</f>
        <v>0</v>
      </c>
      <c r="W30" s="131">
        <f>+W$3*'Hours - Ex C'!W31</f>
        <v>0</v>
      </c>
      <c r="X30" s="131">
        <f>+X$3*'Hours - Ex C'!X31</f>
        <v>0</v>
      </c>
      <c r="Y30" s="131">
        <f>+Y$3*'Hours - Ex C'!Y31</f>
        <v>0</v>
      </c>
      <c r="Z30" s="131">
        <f>+Z$3*'Hours - Ex C'!Z31</f>
        <v>0</v>
      </c>
      <c r="AA30" s="131">
        <f>+AA$3*'Hours - Ex C'!AA31</f>
        <v>0</v>
      </c>
      <c r="AB30" s="131">
        <f>+AB$3*'Hours - Ex C'!AB31</f>
        <v>0</v>
      </c>
    </row>
    <row r="31" spans="1:28" ht="15">
      <c r="A31" s="6" t="s">
        <v>237</v>
      </c>
      <c r="B31" s="132">
        <f t="shared" si="0"/>
        <v>87.42481312499999</v>
      </c>
      <c r="C31" s="131">
        <f>+C$3*'Hours - Ex C'!C32</f>
        <v>0</v>
      </c>
      <c r="D31" s="131">
        <f>+D$3*'Hours - Ex C'!D32</f>
        <v>0</v>
      </c>
      <c r="E31" s="131">
        <f>+E$3*'Hours - Ex C'!E32</f>
        <v>0</v>
      </c>
      <c r="F31" s="131">
        <f>+F$3*'Hours - Ex C'!F32</f>
        <v>0</v>
      </c>
      <c r="G31" s="131">
        <f>+G$3*'Hours - Ex C'!G32</f>
        <v>0</v>
      </c>
      <c r="H31" s="131">
        <f>+H$3*'Hours - Ex C'!H32</f>
        <v>0</v>
      </c>
      <c r="I31" s="131">
        <f>+I$3*'Hours - Ex C'!I32</f>
        <v>87.42481312499999</v>
      </c>
      <c r="J31" s="131">
        <f>+J$3*'Hours - Ex C'!J32</f>
        <v>0</v>
      </c>
      <c r="K31" s="131">
        <f>+K$3*'Hours - Ex C'!K32</f>
        <v>0</v>
      </c>
      <c r="L31" s="131">
        <f>+L$3*'Hours - Ex C'!L32</f>
        <v>0</v>
      </c>
      <c r="M31" s="131">
        <f>+M$3*'Hours - Ex C'!M32</f>
        <v>0</v>
      </c>
      <c r="N31" s="131">
        <f>+N$3*'Hours - Ex C'!N32</f>
        <v>0</v>
      </c>
      <c r="O31" s="131">
        <f>+O$3*'Hours - Ex C'!O32</f>
        <v>0</v>
      </c>
      <c r="P31" s="131">
        <f>+P$3*'Hours - Ex C'!P32</f>
        <v>0</v>
      </c>
      <c r="Q31" s="131">
        <f>+Q$3*'Hours - Ex C'!Q32</f>
        <v>0</v>
      </c>
      <c r="R31" s="131">
        <f>+R$3*'Hours - Ex C'!R32</f>
        <v>0</v>
      </c>
      <c r="S31" s="131">
        <f>+S$3*'Hours - Ex C'!S32</f>
        <v>0</v>
      </c>
      <c r="T31" s="131">
        <f>+T$3*'Hours - Ex C'!T32</f>
        <v>0</v>
      </c>
      <c r="U31" s="131">
        <f>+U$3*'Hours - Ex C'!U32</f>
        <v>0</v>
      </c>
      <c r="V31" s="131">
        <f>+V$3*'Hours - Ex C'!V32</f>
        <v>0</v>
      </c>
      <c r="W31" s="131">
        <f>+W$3*'Hours - Ex C'!W32</f>
        <v>0</v>
      </c>
      <c r="X31" s="131">
        <f>+X$3*'Hours - Ex C'!X32</f>
        <v>0</v>
      </c>
      <c r="Y31" s="131">
        <f>+Y$3*'Hours - Ex C'!Y32</f>
        <v>0</v>
      </c>
      <c r="Z31" s="131">
        <f>+Z$3*'Hours - Ex C'!Z32</f>
        <v>0</v>
      </c>
      <c r="AA31" s="131">
        <f>+AA$3*'Hours - Ex C'!AA32</f>
        <v>0</v>
      </c>
      <c r="AB31" s="131">
        <f>+AB$3*'Hours - Ex C'!AB32</f>
        <v>0</v>
      </c>
    </row>
    <row r="32" spans="1:28" ht="15">
      <c r="A32" s="6" t="s">
        <v>238</v>
      </c>
      <c r="B32" s="132">
        <f t="shared" si="0"/>
        <v>437.12406562499996</v>
      </c>
      <c r="C32" s="131">
        <f>+C$3*'Hours - Ex C'!C33</f>
        <v>0</v>
      </c>
      <c r="D32" s="131">
        <f>+D$3*'Hours - Ex C'!D33</f>
        <v>0</v>
      </c>
      <c r="E32" s="131">
        <f>+E$3*'Hours - Ex C'!E33</f>
        <v>0</v>
      </c>
      <c r="F32" s="131">
        <f>+F$3*'Hours - Ex C'!F33</f>
        <v>0</v>
      </c>
      <c r="G32" s="131">
        <f>+G$3*'Hours - Ex C'!G33</f>
        <v>0</v>
      </c>
      <c r="H32" s="131">
        <f>+H$3*'Hours - Ex C'!H33</f>
        <v>0</v>
      </c>
      <c r="I32" s="131">
        <f>+I$3*'Hours - Ex C'!I33</f>
        <v>437.12406562499996</v>
      </c>
      <c r="J32" s="131">
        <f>+J$3*'Hours - Ex C'!J33</f>
        <v>0</v>
      </c>
      <c r="K32" s="131">
        <f>+K$3*'Hours - Ex C'!K33</f>
        <v>0</v>
      </c>
      <c r="L32" s="131">
        <f>+L$3*'Hours - Ex C'!L33</f>
        <v>0</v>
      </c>
      <c r="M32" s="131">
        <f>+M$3*'Hours - Ex C'!M33</f>
        <v>0</v>
      </c>
      <c r="N32" s="131">
        <f>+N$3*'Hours - Ex C'!N33</f>
        <v>0</v>
      </c>
      <c r="O32" s="131">
        <f>+O$3*'Hours - Ex C'!O33</f>
        <v>0</v>
      </c>
      <c r="P32" s="131">
        <f>+P$3*'Hours - Ex C'!P33</f>
        <v>0</v>
      </c>
      <c r="Q32" s="131">
        <f>+Q$3*'Hours - Ex C'!Q33</f>
        <v>0</v>
      </c>
      <c r="R32" s="131">
        <f>+R$3*'Hours - Ex C'!R33</f>
        <v>0</v>
      </c>
      <c r="S32" s="131">
        <f>+S$3*'Hours - Ex C'!S33</f>
        <v>0</v>
      </c>
      <c r="T32" s="131">
        <f>+T$3*'Hours - Ex C'!T33</f>
        <v>0</v>
      </c>
      <c r="U32" s="131">
        <f>+U$3*'Hours - Ex C'!U33</f>
        <v>0</v>
      </c>
      <c r="V32" s="131">
        <f>+V$3*'Hours - Ex C'!V33</f>
        <v>0</v>
      </c>
      <c r="W32" s="131">
        <f>+W$3*'Hours - Ex C'!W33</f>
        <v>0</v>
      </c>
      <c r="X32" s="131">
        <f>+X$3*'Hours - Ex C'!X33</f>
        <v>0</v>
      </c>
      <c r="Y32" s="131">
        <f>+Y$3*'Hours - Ex C'!Y33</f>
        <v>0</v>
      </c>
      <c r="Z32" s="131">
        <f>+Z$3*'Hours - Ex C'!Z33</f>
        <v>0</v>
      </c>
      <c r="AA32" s="131">
        <f>+AA$3*'Hours - Ex C'!AA33</f>
        <v>0</v>
      </c>
      <c r="AB32" s="131">
        <f>+AB$3*'Hours - Ex C'!AB33</f>
        <v>0</v>
      </c>
    </row>
    <row r="33" spans="1:28" ht="15">
      <c r="A33" s="95"/>
      <c r="B33" s="132">
        <f t="shared" si="0"/>
        <v>0</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row>
    <row r="34" spans="1:28" ht="15.75">
      <c r="A34" s="108" t="s">
        <v>234</v>
      </c>
      <c r="B34" s="132">
        <f t="shared" si="0"/>
        <v>0</v>
      </c>
      <c r="C34" s="131">
        <f>+C$3*'Hours - Ex C'!C35</f>
        <v>0</v>
      </c>
      <c r="D34" s="131">
        <f>+D$3*'Hours - Ex C'!D35</f>
        <v>0</v>
      </c>
      <c r="E34" s="131">
        <f>+E$3*'Hours - Ex C'!E35</f>
        <v>0</v>
      </c>
      <c r="F34" s="131">
        <f>+F$3*'Hours - Ex C'!F35</f>
        <v>0</v>
      </c>
      <c r="G34" s="131">
        <f>+G$3*'Hours - Ex C'!G35</f>
        <v>0</v>
      </c>
      <c r="H34" s="131">
        <f>+H$3*'Hours - Ex C'!H35</f>
        <v>0</v>
      </c>
      <c r="I34" s="131">
        <f>+I$3*'Hours - Ex C'!I35</f>
        <v>0</v>
      </c>
      <c r="J34" s="131">
        <f>+J$3*'Hours - Ex C'!J35</f>
        <v>0</v>
      </c>
      <c r="K34" s="131">
        <f>+K$3*'Hours - Ex C'!K35</f>
        <v>0</v>
      </c>
      <c r="L34" s="131">
        <f>+L$3*'Hours - Ex C'!L35</f>
        <v>0</v>
      </c>
      <c r="M34" s="131">
        <f>+M$3*'Hours - Ex C'!M35</f>
        <v>0</v>
      </c>
      <c r="N34" s="131">
        <f>+N$3*'Hours - Ex C'!N35</f>
        <v>0</v>
      </c>
      <c r="O34" s="131">
        <f>+O$3*'Hours - Ex C'!O35</f>
        <v>0</v>
      </c>
      <c r="P34" s="131">
        <f>+P$3*'Hours - Ex C'!P35</f>
        <v>0</v>
      </c>
      <c r="Q34" s="131">
        <f>+Q$3*'Hours - Ex C'!Q35</f>
        <v>0</v>
      </c>
      <c r="R34" s="131">
        <f>+R$3*'Hours - Ex C'!R35</f>
        <v>0</v>
      </c>
      <c r="S34" s="131">
        <f>+S$3*'Hours - Ex C'!S35</f>
        <v>0</v>
      </c>
      <c r="T34" s="131">
        <f>+T$3*'Hours - Ex C'!T35</f>
        <v>0</v>
      </c>
      <c r="U34" s="131">
        <f>+U$3*'Hours - Ex C'!U35</f>
        <v>0</v>
      </c>
      <c r="V34" s="131">
        <f>+V$3*'Hours - Ex C'!V35</f>
        <v>0</v>
      </c>
      <c r="W34" s="131">
        <f>+W$3*'Hours - Ex C'!W35</f>
        <v>0</v>
      </c>
      <c r="X34" s="131">
        <f>+X$3*'Hours - Ex C'!X35</f>
        <v>0</v>
      </c>
      <c r="Y34" s="131">
        <f>+Y$3*'Hours - Ex C'!Y35</f>
        <v>0</v>
      </c>
      <c r="Z34" s="131">
        <f>+Z$3*'Hours - Ex C'!Z35</f>
        <v>0</v>
      </c>
      <c r="AA34" s="131">
        <f>+AA$3*'Hours - Ex C'!AA35</f>
        <v>0</v>
      </c>
      <c r="AB34" s="131">
        <f>+AB$3*'Hours - Ex C'!AB35</f>
        <v>0</v>
      </c>
    </row>
    <row r="35" spans="1:28" ht="15">
      <c r="A35" s="15" t="s">
        <v>272</v>
      </c>
      <c r="B35" s="132">
        <f t="shared" si="0"/>
        <v>174.84962624999997</v>
      </c>
      <c r="C35" s="131">
        <f>+C$3*'Hours - Ex C'!C36</f>
        <v>0</v>
      </c>
      <c r="D35" s="131">
        <f>+D$3*'Hours - Ex C'!D36</f>
        <v>0</v>
      </c>
      <c r="E35" s="131">
        <f>+E$3*'Hours - Ex C'!E36</f>
        <v>0</v>
      </c>
      <c r="F35" s="131">
        <f>+F$3*'Hours - Ex C'!F36</f>
        <v>0</v>
      </c>
      <c r="G35" s="131">
        <f>+G$3*'Hours - Ex C'!G36</f>
        <v>0</v>
      </c>
      <c r="H35" s="131">
        <f>+H$3*'Hours - Ex C'!H36</f>
        <v>0</v>
      </c>
      <c r="I35" s="131">
        <f>+I$3*'Hours - Ex C'!I36</f>
        <v>174.84962624999997</v>
      </c>
      <c r="J35" s="131">
        <f>+J$3*'Hours - Ex C'!J36</f>
        <v>0</v>
      </c>
      <c r="K35" s="131">
        <f>+K$3*'Hours - Ex C'!K36</f>
        <v>0</v>
      </c>
      <c r="L35" s="131">
        <f>+L$3*'Hours - Ex C'!L36</f>
        <v>0</v>
      </c>
      <c r="M35" s="131">
        <f>+M$3*'Hours - Ex C'!M36</f>
        <v>0</v>
      </c>
      <c r="N35" s="131">
        <f>+N$3*'Hours - Ex C'!N36</f>
        <v>0</v>
      </c>
      <c r="O35" s="131">
        <f>+O$3*'Hours - Ex C'!O36</f>
        <v>0</v>
      </c>
      <c r="P35" s="131">
        <f>+P$3*'Hours - Ex C'!P36</f>
        <v>0</v>
      </c>
      <c r="Q35" s="131">
        <f>+Q$3*'Hours - Ex C'!Q36</f>
        <v>0</v>
      </c>
      <c r="R35" s="131">
        <f>+R$3*'Hours - Ex C'!R36</f>
        <v>0</v>
      </c>
      <c r="S35" s="131">
        <f>+S$3*'Hours - Ex C'!S36</f>
        <v>0</v>
      </c>
      <c r="T35" s="131">
        <f>+T$3*'Hours - Ex C'!T36</f>
        <v>0</v>
      </c>
      <c r="U35" s="131">
        <f>+U$3*'Hours - Ex C'!U36</f>
        <v>0</v>
      </c>
      <c r="V35" s="131">
        <f>+V$3*'Hours - Ex C'!V36</f>
        <v>0</v>
      </c>
      <c r="W35" s="131">
        <f>+W$3*'Hours - Ex C'!W36</f>
        <v>0</v>
      </c>
      <c r="X35" s="131">
        <f>+X$3*'Hours - Ex C'!X36</f>
        <v>0</v>
      </c>
      <c r="Y35" s="131">
        <f>+Y$3*'Hours - Ex C'!Y36</f>
        <v>0</v>
      </c>
      <c r="Z35" s="131">
        <f>+Z$3*'Hours - Ex C'!Z36</f>
        <v>0</v>
      </c>
      <c r="AA35" s="131">
        <f>+AA$3*'Hours - Ex C'!AA36</f>
        <v>0</v>
      </c>
      <c r="AB35" s="131">
        <f>+AB$3*'Hours - Ex C'!AB36</f>
        <v>0</v>
      </c>
    </row>
    <row r="36" spans="1:28" ht="15">
      <c r="A36" s="15" t="s">
        <v>277</v>
      </c>
      <c r="B36" s="132">
        <f t="shared" si="0"/>
        <v>1324.1234024999999</v>
      </c>
      <c r="C36" s="131">
        <f>+C$3*'Hours - Ex C'!C37</f>
        <v>0</v>
      </c>
      <c r="D36" s="131">
        <f>+D$3*'Hours - Ex C'!D37</f>
        <v>0</v>
      </c>
      <c r="E36" s="131">
        <f>+E$3*'Hours - Ex C'!E37</f>
        <v>0</v>
      </c>
      <c r="F36" s="131">
        <f>+F$3*'Hours - Ex C'!F37</f>
        <v>0</v>
      </c>
      <c r="G36" s="131">
        <f>+G$3*'Hours - Ex C'!G37</f>
        <v>0</v>
      </c>
      <c r="H36" s="131">
        <f>+H$3*'Hours - Ex C'!H37</f>
        <v>0</v>
      </c>
      <c r="I36" s="131">
        <f>+I$3*'Hours - Ex C'!I37</f>
        <v>699.3985049999999</v>
      </c>
      <c r="J36" s="131">
        <f>+J$3*'Hours - Ex C'!J37</f>
        <v>0</v>
      </c>
      <c r="K36" s="131">
        <f>+K$3*'Hours - Ex C'!K37</f>
        <v>0</v>
      </c>
      <c r="L36" s="131">
        <f>+L$3*'Hours - Ex C'!L37</f>
        <v>174.938359375</v>
      </c>
      <c r="M36" s="131">
        <f>+M$3*'Hours - Ex C'!M37</f>
        <v>174.938359375</v>
      </c>
      <c r="N36" s="131">
        <f>+N$3*'Hours - Ex C'!N37</f>
        <v>145.186925</v>
      </c>
      <c r="O36" s="131">
        <f>+O$3*'Hours - Ex C'!O37</f>
        <v>0</v>
      </c>
      <c r="P36" s="131">
        <f>+P$3*'Hours - Ex C'!P37</f>
        <v>0</v>
      </c>
      <c r="Q36" s="131">
        <f>+Q$3*'Hours - Ex C'!Q37</f>
        <v>74.55626874999999</v>
      </c>
      <c r="R36" s="131">
        <f>+R$3*'Hours - Ex C'!R37</f>
        <v>0</v>
      </c>
      <c r="S36" s="131">
        <f>+S$3*'Hours - Ex C'!S37</f>
        <v>0</v>
      </c>
      <c r="T36" s="131">
        <f>+T$3*'Hours - Ex C'!T37</f>
        <v>0</v>
      </c>
      <c r="U36" s="131">
        <f>+U$3*'Hours - Ex C'!U37</f>
        <v>55.10498499999999</v>
      </c>
      <c r="V36" s="131">
        <f>+V$3*'Hours - Ex C'!V37</f>
        <v>0</v>
      </c>
      <c r="W36" s="131">
        <f>+W$3*'Hours - Ex C'!W37</f>
        <v>0</v>
      </c>
      <c r="X36" s="131">
        <f>+X$3*'Hours - Ex C'!X37</f>
        <v>0</v>
      </c>
      <c r="Y36" s="131">
        <f>+Y$3*'Hours - Ex C'!Y37</f>
        <v>0</v>
      </c>
      <c r="Z36" s="131">
        <f>+Z$3*'Hours - Ex C'!Z37</f>
        <v>0</v>
      </c>
      <c r="AA36" s="131">
        <f>+AA$3*'Hours - Ex C'!AA37</f>
        <v>0</v>
      </c>
      <c r="AB36" s="131">
        <f>+AB$3*'Hours - Ex C'!AB37</f>
        <v>0</v>
      </c>
    </row>
    <row r="37" spans="1:28" ht="25.5">
      <c r="A37" s="27" t="s">
        <v>281</v>
      </c>
      <c r="B37" s="132">
        <f t="shared" si="0"/>
        <v>2962.920412499999</v>
      </c>
      <c r="C37" s="131">
        <f>+C$3*'Hours - Ex C'!C38</f>
        <v>0</v>
      </c>
      <c r="D37" s="131">
        <f>+D$3*'Hours - Ex C'!D38</f>
        <v>0</v>
      </c>
      <c r="E37" s="131">
        <f>+E$3*'Hours - Ex C'!E38</f>
        <v>0</v>
      </c>
      <c r="F37" s="131">
        <f>+F$3*'Hours - Ex C'!F38</f>
        <v>0</v>
      </c>
      <c r="G37" s="131">
        <f>+G$3*'Hours - Ex C'!G38</f>
        <v>240</v>
      </c>
      <c r="H37" s="131">
        <f>+H$3*'Hours - Ex C'!H38</f>
        <v>0</v>
      </c>
      <c r="I37" s="131">
        <f>+I$3*'Hours - Ex C'!I38</f>
        <v>2098.1955149999994</v>
      </c>
      <c r="J37" s="131">
        <f>+J$3*'Hours - Ex C'!J38</f>
        <v>0</v>
      </c>
      <c r="K37" s="131">
        <f>+K$3*'Hours - Ex C'!K38</f>
        <v>0</v>
      </c>
      <c r="L37" s="131">
        <f>+L$3*'Hours - Ex C'!L38</f>
        <v>174.938359375</v>
      </c>
      <c r="M37" s="131">
        <f>+M$3*'Hours - Ex C'!M38</f>
        <v>174.938359375</v>
      </c>
      <c r="N37" s="131">
        <f>+N$3*'Hours - Ex C'!N38</f>
        <v>145.186925</v>
      </c>
      <c r="O37" s="131">
        <f>+O$3*'Hours - Ex C'!O38</f>
        <v>0</v>
      </c>
      <c r="P37" s="131">
        <f>+P$3*'Hours - Ex C'!P38</f>
        <v>0</v>
      </c>
      <c r="Q37" s="131">
        <f>+Q$3*'Hours - Ex C'!Q38</f>
        <v>74.55626874999999</v>
      </c>
      <c r="R37" s="131">
        <f>+R$3*'Hours - Ex C'!R38</f>
        <v>0</v>
      </c>
      <c r="S37" s="131">
        <f>+S$3*'Hours - Ex C'!S38</f>
        <v>0</v>
      </c>
      <c r="T37" s="131">
        <f>+T$3*'Hours - Ex C'!T38</f>
        <v>0</v>
      </c>
      <c r="U37" s="131">
        <f>+U$3*'Hours - Ex C'!U38</f>
        <v>55.10498499999999</v>
      </c>
      <c r="V37" s="131">
        <f>+V$3*'Hours - Ex C'!V38</f>
        <v>0</v>
      </c>
      <c r="W37" s="131">
        <f>+W$3*'Hours - Ex C'!W38</f>
        <v>0</v>
      </c>
      <c r="X37" s="131">
        <f>+X$3*'Hours - Ex C'!X38</f>
        <v>0</v>
      </c>
      <c r="Y37" s="131">
        <f>+Y$3*'Hours - Ex C'!Y38</f>
        <v>0</v>
      </c>
      <c r="Z37" s="131">
        <f>+Z$3*'Hours - Ex C'!Z38</f>
        <v>0</v>
      </c>
      <c r="AA37" s="131">
        <f>+AA$3*'Hours - Ex C'!AA38</f>
        <v>0</v>
      </c>
      <c r="AB37" s="131">
        <f>+AB$3*'Hours - Ex C'!AB38</f>
        <v>0</v>
      </c>
    </row>
    <row r="38" spans="1:28" ht="25.5">
      <c r="A38" s="27" t="s">
        <v>278</v>
      </c>
      <c r="B38" s="132">
        <f t="shared" si="0"/>
        <v>7801.159207499999</v>
      </c>
      <c r="C38" s="131">
        <f>+C$3*'Hours - Ex C'!C39</f>
        <v>0</v>
      </c>
      <c r="D38" s="131">
        <f>+D$3*'Hours - Ex C'!D39</f>
        <v>0</v>
      </c>
      <c r="E38" s="131">
        <f>+E$3*'Hours - Ex C'!E39</f>
        <v>0</v>
      </c>
      <c r="F38" s="131">
        <f>+F$3*'Hours - Ex C'!F39</f>
        <v>0</v>
      </c>
      <c r="G38" s="131">
        <f>+G$3*'Hours - Ex C'!G39</f>
        <v>240</v>
      </c>
      <c r="H38" s="131">
        <f>+H$3*'Hours - Ex C'!H39</f>
        <v>0</v>
      </c>
      <c r="I38" s="131">
        <f>+I$3*'Hours - Ex C'!I39</f>
        <v>3147.2932724999996</v>
      </c>
      <c r="J38" s="131">
        <f>+J$3*'Hours - Ex C'!J39</f>
        <v>0</v>
      </c>
      <c r="K38" s="131">
        <f>+K$3*'Hours - Ex C'!K39</f>
        <v>0</v>
      </c>
      <c r="L38" s="131">
        <f>+L$3*'Hours - Ex C'!L39</f>
        <v>3498.7671875</v>
      </c>
      <c r="M38" s="131">
        <f>+M$3*'Hours - Ex C'!M39</f>
        <v>349.87671875</v>
      </c>
      <c r="N38" s="131">
        <f>+N$3*'Hours - Ex C'!N39</f>
        <v>435.56077500000004</v>
      </c>
      <c r="O38" s="131">
        <f>+O$3*'Hours - Ex C'!O39</f>
        <v>0</v>
      </c>
      <c r="P38" s="131">
        <f>+P$3*'Hours - Ex C'!P39</f>
        <v>0</v>
      </c>
      <c r="Q38" s="131">
        <f>+Q$3*'Hours - Ex C'!Q39</f>
        <v>74.55626874999999</v>
      </c>
      <c r="R38" s="131">
        <f>+R$3*'Hours - Ex C'!R39</f>
        <v>0</v>
      </c>
      <c r="S38" s="131">
        <f>+S$3*'Hours - Ex C'!S39</f>
        <v>0</v>
      </c>
      <c r="T38" s="131">
        <f>+T$3*'Hours - Ex C'!T39</f>
        <v>0</v>
      </c>
      <c r="U38" s="131">
        <f>+U$3*'Hours - Ex C'!U39</f>
        <v>55.10498499999999</v>
      </c>
      <c r="V38" s="131">
        <f>+V$3*'Hours - Ex C'!V39</f>
        <v>0</v>
      </c>
      <c r="W38" s="131">
        <f>+W$3*'Hours - Ex C'!W39</f>
        <v>0</v>
      </c>
      <c r="X38" s="131">
        <f>+X$3*'Hours - Ex C'!X39</f>
        <v>0</v>
      </c>
      <c r="Y38" s="131">
        <f>+Y$3*'Hours - Ex C'!Y39</f>
        <v>0</v>
      </c>
      <c r="Z38" s="131">
        <f>+Z$3*'Hours - Ex C'!Z39</f>
        <v>0</v>
      </c>
      <c r="AA38" s="131">
        <f>+AA$3*'Hours - Ex C'!AA39</f>
        <v>0</v>
      </c>
      <c r="AB38" s="131">
        <f>+AB$3*'Hours - Ex C'!AB39</f>
        <v>0</v>
      </c>
    </row>
    <row r="39" spans="1:28" ht="15">
      <c r="A39" s="95"/>
      <c r="B39" s="132">
        <f t="shared" si="0"/>
        <v>0</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row>
    <row r="40" spans="1:28" ht="15.75">
      <c r="A40" s="108" t="s">
        <v>7</v>
      </c>
      <c r="B40" s="132">
        <f t="shared" si="0"/>
        <v>0</v>
      </c>
      <c r="C40" s="131">
        <f>+C$3*'Hours - Ex C'!C41</f>
        <v>0</v>
      </c>
      <c r="D40" s="131">
        <f>+D$3*'Hours - Ex C'!D41</f>
        <v>0</v>
      </c>
      <c r="E40" s="131">
        <f>+E$3*'Hours - Ex C'!E41</f>
        <v>0</v>
      </c>
      <c r="F40" s="131">
        <f>+F$3*'Hours - Ex C'!F41</f>
        <v>0</v>
      </c>
      <c r="G40" s="131">
        <f>+G$3*'Hours - Ex C'!G41</f>
        <v>0</v>
      </c>
      <c r="H40" s="131">
        <f>+H$3*'Hours - Ex C'!H41</f>
        <v>0</v>
      </c>
      <c r="I40" s="131">
        <f>+I$3*'Hours - Ex C'!I41</f>
        <v>0</v>
      </c>
      <c r="J40" s="131">
        <f>+J$3*'Hours - Ex C'!J41</f>
        <v>0</v>
      </c>
      <c r="K40" s="131">
        <f>+K$3*'Hours - Ex C'!K41</f>
        <v>0</v>
      </c>
      <c r="L40" s="131">
        <f>+L$3*'Hours - Ex C'!L41</f>
        <v>0</v>
      </c>
      <c r="M40" s="131">
        <f>+M$3*'Hours - Ex C'!M41</f>
        <v>0</v>
      </c>
      <c r="N40" s="131">
        <f>+N$3*'Hours - Ex C'!N41</f>
        <v>0</v>
      </c>
      <c r="O40" s="131">
        <f>+O$3*'Hours - Ex C'!O41</f>
        <v>0</v>
      </c>
      <c r="P40" s="131">
        <f>+P$3*'Hours - Ex C'!P41</f>
        <v>0</v>
      </c>
      <c r="Q40" s="131">
        <f>+Q$3*'Hours - Ex C'!Q41</f>
        <v>0</v>
      </c>
      <c r="R40" s="131">
        <f>+R$3*'Hours - Ex C'!R41</f>
        <v>0</v>
      </c>
      <c r="S40" s="131">
        <f>+S$3*'Hours - Ex C'!S41</f>
        <v>0</v>
      </c>
      <c r="T40" s="131">
        <f>+T$3*'Hours - Ex C'!T41</f>
        <v>0</v>
      </c>
      <c r="U40" s="131">
        <f>+U$3*'Hours - Ex C'!U41</f>
        <v>0</v>
      </c>
      <c r="V40" s="131">
        <f>+V$3*'Hours - Ex C'!V41</f>
        <v>0</v>
      </c>
      <c r="W40" s="131">
        <f>+W$3*'Hours - Ex C'!W41</f>
        <v>0</v>
      </c>
      <c r="X40" s="131">
        <f>+X$3*'Hours - Ex C'!X41</f>
        <v>0</v>
      </c>
      <c r="Y40" s="131">
        <f>+Y$3*'Hours - Ex C'!Y41</f>
        <v>0</v>
      </c>
      <c r="Z40" s="131">
        <f>+Z$3*'Hours - Ex C'!Z41</f>
        <v>0</v>
      </c>
      <c r="AA40" s="131">
        <f>+AA$3*'Hours - Ex C'!AA41</f>
        <v>0</v>
      </c>
      <c r="AB40" s="131">
        <f>+AB$3*'Hours - Ex C'!AB41</f>
        <v>0</v>
      </c>
    </row>
    <row r="41" spans="1:28" ht="15">
      <c r="A41" s="6" t="s">
        <v>6</v>
      </c>
      <c r="B41" s="132">
        <f t="shared" si="0"/>
        <v>19983.306912499997</v>
      </c>
      <c r="C41" s="131">
        <f>+C$3*'Hours - Ex C'!C42</f>
        <v>0</v>
      </c>
      <c r="D41" s="131">
        <f>+D$3*'Hours - Ex C'!D42</f>
        <v>0</v>
      </c>
      <c r="E41" s="131">
        <f>+E$3*'Hours - Ex C'!E42</f>
        <v>0</v>
      </c>
      <c r="F41" s="131">
        <f>+F$3*'Hours - Ex C'!F42</f>
        <v>0</v>
      </c>
      <c r="G41" s="131">
        <f>+G$3*'Hours - Ex C'!G42</f>
        <v>480</v>
      </c>
      <c r="H41" s="131">
        <f>+H$3*'Hours - Ex C'!H42</f>
        <v>0</v>
      </c>
      <c r="I41" s="131">
        <f>+I$3*'Hours - Ex C'!I42</f>
        <v>8742.481312499998</v>
      </c>
      <c r="J41" s="131">
        <f>+J$3*'Hours - Ex C'!J42</f>
        <v>0</v>
      </c>
      <c r="K41" s="131">
        <f>+K$3*'Hours - Ex C'!K42</f>
        <v>1023.0696125000001</v>
      </c>
      <c r="L41" s="131">
        <f>+L$3*'Hours - Ex C'!L42</f>
        <v>6997.534375</v>
      </c>
      <c r="M41" s="131">
        <f>+M$3*'Hours - Ex C'!M42</f>
        <v>699.7534375</v>
      </c>
      <c r="N41" s="131">
        <f>+N$3*'Hours - Ex C'!N42</f>
        <v>1742.2431000000001</v>
      </c>
      <c r="O41" s="131">
        <f>+O$3*'Hours - Ex C'!O42</f>
        <v>0</v>
      </c>
      <c r="P41" s="131">
        <f>+P$3*'Hours - Ex C'!P42</f>
        <v>0</v>
      </c>
      <c r="Q41" s="131">
        <f>+Q$3*'Hours - Ex C'!Q42</f>
        <v>298.22507499999995</v>
      </c>
      <c r="R41" s="131">
        <f>+R$3*'Hours - Ex C'!R42</f>
        <v>0</v>
      </c>
      <c r="S41" s="131">
        <f>+S$3*'Hours - Ex C'!S42</f>
        <v>0</v>
      </c>
      <c r="T41" s="131">
        <f>+T$3*'Hours - Ex C'!T42</f>
        <v>0</v>
      </c>
      <c r="U41" s="131">
        <f>+U$3*'Hours - Ex C'!U42</f>
        <v>0</v>
      </c>
      <c r="V41" s="131">
        <f>+V$3*'Hours - Ex C'!V42</f>
        <v>0</v>
      </c>
      <c r="W41" s="131">
        <f>+W$3*'Hours - Ex C'!W42</f>
        <v>0</v>
      </c>
      <c r="X41" s="131">
        <f>+X$3*'Hours - Ex C'!X42</f>
        <v>0</v>
      </c>
      <c r="Y41" s="131">
        <f>+Y$3*'Hours - Ex C'!Y42</f>
        <v>0</v>
      </c>
      <c r="Z41" s="131">
        <f>+Z$3*'Hours - Ex C'!Z42</f>
        <v>0</v>
      </c>
      <c r="AA41" s="131">
        <f>+AA$3*'Hours - Ex C'!AA42</f>
        <v>0</v>
      </c>
      <c r="AB41" s="131">
        <f>+AB$3*'Hours - Ex C'!AB42</f>
        <v>0</v>
      </c>
    </row>
    <row r="42" spans="1:28" ht="15">
      <c r="A42" s="6" t="s">
        <v>198</v>
      </c>
      <c r="B42" s="132">
        <f t="shared" si="0"/>
        <v>9912.876769999999</v>
      </c>
      <c r="C42" s="131">
        <f>+C$3*'Hours - Ex C'!C43</f>
        <v>0</v>
      </c>
      <c r="D42" s="131">
        <f>+D$3*'Hours - Ex C'!D43</f>
        <v>0</v>
      </c>
      <c r="E42" s="131">
        <f>+E$3*'Hours - Ex C'!E43</f>
        <v>0</v>
      </c>
      <c r="F42" s="131">
        <f>+F$3*'Hours - Ex C'!F43</f>
        <v>0</v>
      </c>
      <c r="G42" s="131">
        <f>+G$3*'Hours - Ex C'!G43</f>
        <v>240</v>
      </c>
      <c r="H42" s="131">
        <f>+H$3*'Hours - Ex C'!H43</f>
        <v>0</v>
      </c>
      <c r="I42" s="131">
        <f>+I$3*'Hours - Ex C'!I43</f>
        <v>4021.5414037499995</v>
      </c>
      <c r="J42" s="131">
        <f>+J$3*'Hours - Ex C'!J43</f>
        <v>0</v>
      </c>
      <c r="K42" s="131">
        <f>+K$3*'Hours - Ex C'!K43</f>
        <v>511.53480625000003</v>
      </c>
      <c r="L42" s="131">
        <f>+L$3*'Hours - Ex C'!L43</f>
        <v>3498.7671875</v>
      </c>
      <c r="M42" s="131">
        <f>+M$3*'Hours - Ex C'!M43</f>
        <v>349.87671875</v>
      </c>
      <c r="N42" s="131">
        <f>+N$3*'Hours - Ex C'!N43</f>
        <v>1161.4954</v>
      </c>
      <c r="O42" s="131">
        <f>+O$3*'Hours - Ex C'!O43</f>
        <v>0</v>
      </c>
      <c r="P42" s="131">
        <f>+P$3*'Hours - Ex C'!P43</f>
        <v>0</v>
      </c>
      <c r="Q42" s="131">
        <f>+Q$3*'Hours - Ex C'!Q43</f>
        <v>74.55626874999999</v>
      </c>
      <c r="R42" s="131">
        <f>+R$3*'Hours - Ex C'!R43</f>
        <v>0</v>
      </c>
      <c r="S42" s="131">
        <f>+S$3*'Hours - Ex C'!S43</f>
        <v>0</v>
      </c>
      <c r="T42" s="131">
        <f>+T$3*'Hours - Ex C'!T43</f>
        <v>0</v>
      </c>
      <c r="U42" s="131">
        <f>+U$3*'Hours - Ex C'!U43</f>
        <v>55.10498499999999</v>
      </c>
      <c r="V42" s="131">
        <f>+V$3*'Hours - Ex C'!V43</f>
        <v>0</v>
      </c>
      <c r="W42" s="131">
        <f>+W$3*'Hours - Ex C'!W43</f>
        <v>0</v>
      </c>
      <c r="X42" s="131">
        <f>+X$3*'Hours - Ex C'!X43</f>
        <v>0</v>
      </c>
      <c r="Y42" s="131">
        <f>+Y$3*'Hours - Ex C'!Y43</f>
        <v>0</v>
      </c>
      <c r="Z42" s="131">
        <f>+Z$3*'Hours - Ex C'!Z43</f>
        <v>0</v>
      </c>
      <c r="AA42" s="131">
        <f>+AA$3*'Hours - Ex C'!AA43</f>
        <v>0</v>
      </c>
      <c r="AB42" s="131">
        <f>+AB$3*'Hours - Ex C'!AB43</f>
        <v>0</v>
      </c>
    </row>
    <row r="43" spans="1:28" ht="15">
      <c r="A43" s="6" t="s">
        <v>4</v>
      </c>
      <c r="B43" s="132">
        <f t="shared" si="0"/>
        <v>3712.343984375</v>
      </c>
      <c r="C43" s="131">
        <f>+C$3*'Hours - Ex C'!C44</f>
        <v>0</v>
      </c>
      <c r="D43" s="131">
        <f>+D$3*'Hours - Ex C'!D44</f>
        <v>0</v>
      </c>
      <c r="E43" s="131">
        <f>+E$3*'Hours - Ex C'!E44</f>
        <v>0</v>
      </c>
      <c r="F43" s="131">
        <f>+F$3*'Hours - Ex C'!F44</f>
        <v>0</v>
      </c>
      <c r="G43" s="131">
        <f>+G$3*'Hours - Ex C'!G44</f>
        <v>0</v>
      </c>
      <c r="H43" s="131">
        <f>+H$3*'Hours - Ex C'!H44</f>
        <v>0</v>
      </c>
      <c r="I43" s="131">
        <f>+I$3*'Hours - Ex C'!I44</f>
        <v>874.2481312499999</v>
      </c>
      <c r="J43" s="131">
        <f>+J$3*'Hours - Ex C'!J44</f>
        <v>0</v>
      </c>
      <c r="K43" s="131">
        <f>+K$3*'Hours - Ex C'!K44</f>
        <v>511.53480625000003</v>
      </c>
      <c r="L43" s="131">
        <f>+L$3*'Hours - Ex C'!L44</f>
        <v>874.691796875</v>
      </c>
      <c r="M43" s="131">
        <f>+M$3*'Hours - Ex C'!M44</f>
        <v>0</v>
      </c>
      <c r="N43" s="131">
        <f>+N$3*'Hours - Ex C'!N44</f>
        <v>1451.86925</v>
      </c>
      <c r="O43" s="131">
        <f>+O$3*'Hours - Ex C'!O44</f>
        <v>0</v>
      </c>
      <c r="P43" s="131">
        <f>+P$3*'Hours - Ex C'!P44</f>
        <v>0</v>
      </c>
      <c r="Q43" s="131">
        <f>+Q$3*'Hours - Ex C'!Q44</f>
        <v>0</v>
      </c>
      <c r="R43" s="131">
        <f>+R$3*'Hours - Ex C'!R44</f>
        <v>0</v>
      </c>
      <c r="S43" s="131">
        <f>+S$3*'Hours - Ex C'!S44</f>
        <v>0</v>
      </c>
      <c r="T43" s="131">
        <f>+T$3*'Hours - Ex C'!T44</f>
        <v>0</v>
      </c>
      <c r="U43" s="131">
        <f>+U$3*'Hours - Ex C'!U44</f>
        <v>0</v>
      </c>
      <c r="V43" s="131">
        <f>+V$3*'Hours - Ex C'!V44</f>
        <v>0</v>
      </c>
      <c r="W43" s="131">
        <f>+W$3*'Hours - Ex C'!W44</f>
        <v>0</v>
      </c>
      <c r="X43" s="131">
        <f>+X$3*'Hours - Ex C'!X44</f>
        <v>0</v>
      </c>
      <c r="Y43" s="131">
        <f>+Y$3*'Hours - Ex C'!Y44</f>
        <v>0</v>
      </c>
      <c r="Z43" s="131">
        <f>+Z$3*'Hours - Ex C'!Z44</f>
        <v>0</v>
      </c>
      <c r="AA43" s="131">
        <f>+AA$3*'Hours - Ex C'!AA44</f>
        <v>0</v>
      </c>
      <c r="AB43" s="131">
        <f>+AB$3*'Hours - Ex C'!AB44</f>
        <v>0</v>
      </c>
    </row>
    <row r="44" spans="1:28" ht="15">
      <c r="A44" s="6" t="s">
        <v>9</v>
      </c>
      <c r="B44" s="132">
        <f t="shared" si="0"/>
        <v>12934.825296874998</v>
      </c>
      <c r="C44" s="131">
        <f>+C$3*'Hours - Ex C'!C45</f>
        <v>0</v>
      </c>
      <c r="D44" s="131">
        <f>+D$3*'Hours - Ex C'!D45</f>
        <v>0</v>
      </c>
      <c r="E44" s="131">
        <f>+E$3*'Hours - Ex C'!E45</f>
        <v>0</v>
      </c>
      <c r="F44" s="131">
        <f>+F$3*'Hours - Ex C'!F45</f>
        <v>0</v>
      </c>
      <c r="G44" s="131">
        <f>+G$3*'Hours - Ex C'!G45</f>
        <v>480</v>
      </c>
      <c r="H44" s="131">
        <f>+H$3*'Hours - Ex C'!H45</f>
        <v>0</v>
      </c>
      <c r="I44" s="131">
        <f>+I$3*'Hours - Ex C'!I45</f>
        <v>9616.729443749999</v>
      </c>
      <c r="J44" s="131">
        <f>+J$3*'Hours - Ex C'!J45</f>
        <v>0</v>
      </c>
      <c r="K44" s="131">
        <f>+K$3*'Hours - Ex C'!K45</f>
        <v>511.53480625000003</v>
      </c>
      <c r="L44" s="131">
        <f>+L$3*'Hours - Ex C'!L45</f>
        <v>874.691796875</v>
      </c>
      <c r="M44" s="131">
        <f>+M$3*'Hours - Ex C'!M45</f>
        <v>0</v>
      </c>
      <c r="N44" s="131">
        <f>+N$3*'Hours - Ex C'!N45</f>
        <v>1451.86925</v>
      </c>
      <c r="O44" s="131">
        <f>+O$3*'Hours - Ex C'!O45</f>
        <v>0</v>
      </c>
      <c r="P44" s="131">
        <f>+P$3*'Hours - Ex C'!P45</f>
        <v>0</v>
      </c>
      <c r="Q44" s="131">
        <f>+Q$3*'Hours - Ex C'!Q45</f>
        <v>0</v>
      </c>
      <c r="R44" s="131">
        <f>+R$3*'Hours - Ex C'!R45</f>
        <v>0</v>
      </c>
      <c r="S44" s="131">
        <f>+S$3*'Hours - Ex C'!S45</f>
        <v>0</v>
      </c>
      <c r="T44" s="131">
        <f>+T$3*'Hours - Ex C'!T45</f>
        <v>0</v>
      </c>
      <c r="U44" s="131">
        <f>+U$3*'Hours - Ex C'!U45</f>
        <v>0</v>
      </c>
      <c r="V44" s="131">
        <f>+V$3*'Hours - Ex C'!V45</f>
        <v>0</v>
      </c>
      <c r="W44" s="131">
        <f>+W$3*'Hours - Ex C'!W45</f>
        <v>0</v>
      </c>
      <c r="X44" s="131">
        <f>+X$3*'Hours - Ex C'!X45</f>
        <v>0</v>
      </c>
      <c r="Y44" s="131">
        <f>+Y$3*'Hours - Ex C'!Y45</f>
        <v>0</v>
      </c>
      <c r="Z44" s="131">
        <f>+Z$3*'Hours - Ex C'!Z45</f>
        <v>0</v>
      </c>
      <c r="AA44" s="131">
        <f>+AA$3*'Hours - Ex C'!AA45</f>
        <v>0</v>
      </c>
      <c r="AB44" s="131">
        <f>+AB$3*'Hours - Ex C'!AB45</f>
        <v>0</v>
      </c>
    </row>
    <row r="45" spans="1:28" ht="15">
      <c r="A45" s="6" t="s">
        <v>5</v>
      </c>
      <c r="B45" s="132">
        <f t="shared" si="0"/>
        <v>0</v>
      </c>
      <c r="C45" s="131">
        <f>+C$3*'Hours - Ex C'!C46</f>
        <v>0</v>
      </c>
      <c r="D45" s="131">
        <f>+D$3*'Hours - Ex C'!D46</f>
        <v>0</v>
      </c>
      <c r="E45" s="131">
        <f>+E$3*'Hours - Ex C'!E46</f>
        <v>0</v>
      </c>
      <c r="F45" s="131">
        <f>+F$3*'Hours - Ex C'!F46</f>
        <v>0</v>
      </c>
      <c r="G45" s="131">
        <f>+G$3*'Hours - Ex C'!G46</f>
        <v>0</v>
      </c>
      <c r="H45" s="131">
        <f>+H$3*'Hours - Ex C'!H46</f>
        <v>0</v>
      </c>
      <c r="I45" s="131">
        <f>+I$3*'Hours - Ex C'!I46</f>
        <v>0</v>
      </c>
      <c r="J45" s="131">
        <f>+J$3*'Hours - Ex C'!J46</f>
        <v>0</v>
      </c>
      <c r="K45" s="131">
        <f>+K$3*'Hours - Ex C'!K46</f>
        <v>0</v>
      </c>
      <c r="L45" s="131">
        <f>+L$3*'Hours - Ex C'!L46</f>
        <v>0</v>
      </c>
      <c r="M45" s="131">
        <f>+M$3*'Hours - Ex C'!M46</f>
        <v>0</v>
      </c>
      <c r="N45" s="131">
        <f>+N$3*'Hours - Ex C'!N46</f>
        <v>0</v>
      </c>
      <c r="O45" s="131">
        <f>+O$3*'Hours - Ex C'!O46</f>
        <v>0</v>
      </c>
      <c r="P45" s="131">
        <f>+P$3*'Hours - Ex C'!P46</f>
        <v>0</v>
      </c>
      <c r="Q45" s="131">
        <f>+Q$3*'Hours - Ex C'!Q46</f>
        <v>0</v>
      </c>
      <c r="R45" s="131">
        <f>+R$3*'Hours - Ex C'!R46</f>
        <v>0</v>
      </c>
      <c r="S45" s="131">
        <f>+S$3*'Hours - Ex C'!S46</f>
        <v>0</v>
      </c>
      <c r="T45" s="131">
        <f>+T$3*'Hours - Ex C'!T46</f>
        <v>0</v>
      </c>
      <c r="U45" s="131">
        <f>+U$3*'Hours - Ex C'!U46</f>
        <v>0</v>
      </c>
      <c r="V45" s="131">
        <f>+V$3*'Hours - Ex C'!V46</f>
        <v>0</v>
      </c>
      <c r="W45" s="131">
        <f>+W$3*'Hours - Ex C'!W46</f>
        <v>0</v>
      </c>
      <c r="X45" s="131">
        <f>+X$3*'Hours - Ex C'!X46</f>
        <v>0</v>
      </c>
      <c r="Y45" s="131">
        <f>+Y$3*'Hours - Ex C'!Y46</f>
        <v>0</v>
      </c>
      <c r="Z45" s="131">
        <f>+Z$3*'Hours - Ex C'!Z46</f>
        <v>0</v>
      </c>
      <c r="AA45" s="131">
        <f>+AA$3*'Hours - Ex C'!AA46</f>
        <v>0</v>
      </c>
      <c r="AB45" s="131">
        <f>+AB$3*'Hours - Ex C'!AB46</f>
        <v>0</v>
      </c>
    </row>
    <row r="46" spans="1:28" ht="15">
      <c r="A46" s="95"/>
      <c r="B46" s="132">
        <f t="shared" si="0"/>
        <v>0</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row>
    <row r="47" spans="1:28" ht="15.75">
      <c r="A47" s="108" t="s">
        <v>8</v>
      </c>
      <c r="B47" s="132">
        <f t="shared" si="0"/>
        <v>0</v>
      </c>
      <c r="C47" s="131">
        <f>+C$3*'Hours - Ex C'!C48</f>
        <v>0</v>
      </c>
      <c r="D47" s="131">
        <f>+D$3*'Hours - Ex C'!D48</f>
        <v>0</v>
      </c>
      <c r="E47" s="131">
        <f>+E$3*'Hours - Ex C'!E48</f>
        <v>0</v>
      </c>
      <c r="F47" s="131">
        <f>+F$3*'Hours - Ex C'!F48</f>
        <v>0</v>
      </c>
      <c r="G47" s="131">
        <f>+G$3*'Hours - Ex C'!G48</f>
        <v>0</v>
      </c>
      <c r="H47" s="131">
        <f>+H$3*'Hours - Ex C'!H48</f>
        <v>0</v>
      </c>
      <c r="I47" s="131">
        <f>+I$3*'Hours - Ex C'!I48</f>
        <v>0</v>
      </c>
      <c r="J47" s="131">
        <f>+J$3*'Hours - Ex C'!J48</f>
        <v>0</v>
      </c>
      <c r="K47" s="131">
        <f>+K$3*'Hours - Ex C'!K48</f>
        <v>0</v>
      </c>
      <c r="L47" s="131">
        <f>+L$3*'Hours - Ex C'!L48</f>
        <v>0</v>
      </c>
      <c r="M47" s="131">
        <f>+M$3*'Hours - Ex C'!M48</f>
        <v>0</v>
      </c>
      <c r="N47" s="131">
        <f>+N$3*'Hours - Ex C'!N48</f>
        <v>0</v>
      </c>
      <c r="O47" s="131">
        <f>+O$3*'Hours - Ex C'!O48</f>
        <v>0</v>
      </c>
      <c r="P47" s="131">
        <f>+P$3*'Hours - Ex C'!P48</f>
        <v>0</v>
      </c>
      <c r="Q47" s="131">
        <f>+Q$3*'Hours - Ex C'!Q48</f>
        <v>0</v>
      </c>
      <c r="R47" s="131">
        <f>+R$3*'Hours - Ex C'!R48</f>
        <v>0</v>
      </c>
      <c r="S47" s="131">
        <f>+S$3*'Hours - Ex C'!S48</f>
        <v>0</v>
      </c>
      <c r="T47" s="131">
        <f>+T$3*'Hours - Ex C'!T48</f>
        <v>0</v>
      </c>
      <c r="U47" s="131">
        <f>+U$3*'Hours - Ex C'!U48</f>
        <v>0</v>
      </c>
      <c r="V47" s="131">
        <f>+V$3*'Hours - Ex C'!V48</f>
        <v>0</v>
      </c>
      <c r="W47" s="131">
        <f>+W$3*'Hours - Ex C'!W48</f>
        <v>0</v>
      </c>
      <c r="X47" s="131">
        <f>+X$3*'Hours - Ex C'!X48</f>
        <v>0</v>
      </c>
      <c r="Y47" s="131">
        <f>+Y$3*'Hours - Ex C'!Y48</f>
        <v>0</v>
      </c>
      <c r="Z47" s="131">
        <f>+Z$3*'Hours - Ex C'!Z48</f>
        <v>0</v>
      </c>
      <c r="AA47" s="131">
        <f>+AA$3*'Hours - Ex C'!AA48</f>
        <v>0</v>
      </c>
      <c r="AB47" s="131">
        <f>+AB$3*'Hours - Ex C'!AB48</f>
        <v>0</v>
      </c>
    </row>
    <row r="48" spans="1:28" ht="15">
      <c r="A48" s="15" t="s">
        <v>199</v>
      </c>
      <c r="B48" s="132">
        <f t="shared" si="0"/>
        <v>7961.067099999998</v>
      </c>
      <c r="C48" s="131">
        <f>+C$3*'Hours - Ex C'!C49</f>
        <v>0</v>
      </c>
      <c r="D48" s="131">
        <f>+D$3*'Hours - Ex C'!D49</f>
        <v>0</v>
      </c>
      <c r="E48" s="131">
        <f>+E$3*'Hours - Ex C'!E49</f>
        <v>0</v>
      </c>
      <c r="F48" s="131">
        <f>+F$3*'Hours - Ex C'!F49</f>
        <v>0</v>
      </c>
      <c r="G48" s="131">
        <f>+G$3*'Hours - Ex C'!G49</f>
        <v>480</v>
      </c>
      <c r="H48" s="131">
        <f>+H$3*'Hours - Ex C'!H49</f>
        <v>0</v>
      </c>
      <c r="I48" s="131">
        <f>+I$3*'Hours - Ex C'!I49</f>
        <v>6119.736918749999</v>
      </c>
      <c r="J48" s="131">
        <f>+J$3*'Hours - Ex C'!J49</f>
        <v>0</v>
      </c>
      <c r="K48" s="131">
        <f>+K$3*'Hours - Ex C'!K49</f>
        <v>255.76740312500002</v>
      </c>
      <c r="L48" s="131">
        <f>+L$3*'Hours - Ex C'!L49</f>
        <v>349.87671875</v>
      </c>
      <c r="M48" s="131">
        <f>+M$3*'Hours - Ex C'!M49</f>
        <v>174.938359375</v>
      </c>
      <c r="N48" s="131">
        <f>+N$3*'Hours - Ex C'!N49</f>
        <v>580.7477</v>
      </c>
      <c r="O48" s="131">
        <f>+O$3*'Hours - Ex C'!O49</f>
        <v>0</v>
      </c>
      <c r="P48" s="131">
        <f>+P$3*'Hours - Ex C'!P49</f>
        <v>0</v>
      </c>
      <c r="Q48" s="131">
        <f>+Q$3*'Hours - Ex C'!Q49</f>
        <v>0</v>
      </c>
      <c r="R48" s="131">
        <f>+R$3*'Hours - Ex C'!R49</f>
        <v>0</v>
      </c>
      <c r="S48" s="131">
        <f>+S$3*'Hours - Ex C'!S49</f>
        <v>0</v>
      </c>
      <c r="T48" s="131">
        <f>+T$3*'Hours - Ex C'!T49</f>
        <v>0</v>
      </c>
      <c r="U48" s="131">
        <f>+U$3*'Hours - Ex C'!U49</f>
        <v>0</v>
      </c>
      <c r="V48" s="131">
        <f>+V$3*'Hours - Ex C'!V49</f>
        <v>0</v>
      </c>
      <c r="W48" s="131">
        <f>+W$3*'Hours - Ex C'!W49</f>
        <v>0</v>
      </c>
      <c r="X48" s="131">
        <f>+X$3*'Hours - Ex C'!X49</f>
        <v>0</v>
      </c>
      <c r="Y48" s="131">
        <f>+Y$3*'Hours - Ex C'!Y49</f>
        <v>0</v>
      </c>
      <c r="Z48" s="131">
        <f>+Z$3*'Hours - Ex C'!Z49</f>
        <v>0</v>
      </c>
      <c r="AA48" s="131">
        <f>+AA$3*'Hours - Ex C'!AA49</f>
        <v>0</v>
      </c>
      <c r="AB48" s="131">
        <f>+AB$3*'Hours - Ex C'!AB49</f>
        <v>0</v>
      </c>
    </row>
    <row r="49" spans="1:28" ht="15">
      <c r="A49" s="95"/>
      <c r="B49" s="132">
        <f t="shared" si="0"/>
        <v>0</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row>
    <row r="50" spans="1:28" ht="15">
      <c r="A50" s="95"/>
      <c r="B50" s="132">
        <f t="shared" si="0"/>
        <v>0</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row>
    <row r="51" spans="1:28" ht="15.75">
      <c r="A51" s="108" t="s">
        <v>98</v>
      </c>
      <c r="B51" s="132">
        <f t="shared" si="0"/>
        <v>0</v>
      </c>
      <c r="C51" s="131">
        <f>+C$3*'Hours - Ex C'!C52</f>
        <v>0</v>
      </c>
      <c r="D51" s="131">
        <f>+D$3*'Hours - Ex C'!D52</f>
        <v>0</v>
      </c>
      <c r="E51" s="131">
        <f>+E$3*'Hours - Ex C'!E52</f>
        <v>0</v>
      </c>
      <c r="F51" s="131">
        <f>+F$3*'Hours - Ex C'!F52</f>
        <v>0</v>
      </c>
      <c r="G51" s="131">
        <f>+G$3*'Hours - Ex C'!G52</f>
        <v>0</v>
      </c>
      <c r="H51" s="131">
        <f>+H$3*'Hours - Ex C'!H52</f>
        <v>0</v>
      </c>
      <c r="I51" s="131">
        <f>+I$3*'Hours - Ex C'!I52</f>
        <v>0</v>
      </c>
      <c r="J51" s="131">
        <f>+J$3*'Hours - Ex C'!J52</f>
        <v>0</v>
      </c>
      <c r="K51" s="131">
        <f>+K$3*'Hours - Ex C'!K52</f>
        <v>0</v>
      </c>
      <c r="L51" s="131">
        <f>+L$3*'Hours - Ex C'!L52</f>
        <v>0</v>
      </c>
      <c r="M51" s="131">
        <f>+M$3*'Hours - Ex C'!M52</f>
        <v>0</v>
      </c>
      <c r="N51" s="131">
        <f>+N$3*'Hours - Ex C'!N52</f>
        <v>0</v>
      </c>
      <c r="O51" s="131">
        <f>+O$3*'Hours - Ex C'!O52</f>
        <v>0</v>
      </c>
      <c r="P51" s="131">
        <f>+P$3*'Hours - Ex C'!P52</f>
        <v>0</v>
      </c>
      <c r="Q51" s="131">
        <f>+Q$3*'Hours - Ex C'!Q52</f>
        <v>0</v>
      </c>
      <c r="R51" s="131">
        <f>+R$3*'Hours - Ex C'!R52</f>
        <v>0</v>
      </c>
      <c r="S51" s="131">
        <f>+S$3*'Hours - Ex C'!S52</f>
        <v>0</v>
      </c>
      <c r="T51" s="131">
        <f>+T$3*'Hours - Ex C'!T52</f>
        <v>0</v>
      </c>
      <c r="U51" s="131">
        <f>+U$3*'Hours - Ex C'!U52</f>
        <v>0</v>
      </c>
      <c r="V51" s="131">
        <f>+V$3*'Hours - Ex C'!V52</f>
        <v>0</v>
      </c>
      <c r="W51" s="131">
        <f>+W$3*'Hours - Ex C'!W52</f>
        <v>0</v>
      </c>
      <c r="X51" s="131">
        <f>+X$3*'Hours - Ex C'!X52</f>
        <v>0</v>
      </c>
      <c r="Y51" s="131">
        <f>+Y$3*'Hours - Ex C'!Y52</f>
        <v>0</v>
      </c>
      <c r="Z51" s="131">
        <f>+Z$3*'Hours - Ex C'!Z52</f>
        <v>0</v>
      </c>
      <c r="AA51" s="131">
        <f>+AA$3*'Hours - Ex C'!AA52</f>
        <v>0</v>
      </c>
      <c r="AB51" s="131">
        <f>+AB$3*'Hours - Ex C'!AB52</f>
        <v>0</v>
      </c>
    </row>
    <row r="52" spans="1:28" ht="15">
      <c r="A52" s="6" t="s">
        <v>201</v>
      </c>
      <c r="B52" s="132">
        <f t="shared" si="0"/>
        <v>2381.6464631249996</v>
      </c>
      <c r="C52" s="131">
        <f>+C$3*'Hours - Ex C'!C53</f>
        <v>0</v>
      </c>
      <c r="D52" s="131">
        <f>+D$3*'Hours - Ex C'!D53</f>
        <v>0</v>
      </c>
      <c r="E52" s="131">
        <f>+E$3*'Hours - Ex C'!E53</f>
        <v>0</v>
      </c>
      <c r="F52" s="131">
        <f>+F$3*'Hours - Ex C'!F53</f>
        <v>0</v>
      </c>
      <c r="G52" s="131">
        <f>+G$3*'Hours - Ex C'!G53</f>
        <v>240</v>
      </c>
      <c r="H52" s="131">
        <f>+H$3*'Hours - Ex C'!H53</f>
        <v>0</v>
      </c>
      <c r="I52" s="131">
        <f>+I$3*'Hours - Ex C'!I53</f>
        <v>524.5488787499999</v>
      </c>
      <c r="J52" s="131">
        <f>+J$3*'Hours - Ex C'!J53</f>
        <v>0</v>
      </c>
      <c r="K52" s="131">
        <f>+K$3*'Hours - Ex C'!K53</f>
        <v>511.53480625000003</v>
      </c>
      <c r="L52" s="131">
        <f>+L$3*'Hours - Ex C'!L53</f>
        <v>349.87671875</v>
      </c>
      <c r="M52" s="131">
        <f>+M$3*'Hours - Ex C'!M53</f>
        <v>174.938359375</v>
      </c>
      <c r="N52" s="131">
        <f>+N$3*'Hours - Ex C'!N53</f>
        <v>580.7477</v>
      </c>
      <c r="O52" s="131">
        <f>+O$3*'Hours - Ex C'!O53</f>
        <v>0</v>
      </c>
      <c r="P52" s="131">
        <f>+P$3*'Hours - Ex C'!P53</f>
        <v>0</v>
      </c>
      <c r="Q52" s="131">
        <f>+Q$3*'Hours - Ex C'!Q53</f>
        <v>0</v>
      </c>
      <c r="R52" s="131">
        <f>+R$3*'Hours - Ex C'!R53</f>
        <v>0</v>
      </c>
      <c r="S52" s="131">
        <f>+S$3*'Hours - Ex C'!S53</f>
        <v>0</v>
      </c>
      <c r="T52" s="131">
        <f>+T$3*'Hours - Ex C'!T53</f>
        <v>0</v>
      </c>
      <c r="U52" s="131">
        <f>+U$3*'Hours - Ex C'!U53</f>
        <v>0</v>
      </c>
      <c r="V52" s="131">
        <f>+V$3*'Hours - Ex C'!V53</f>
        <v>0</v>
      </c>
      <c r="W52" s="131">
        <f>+W$3*'Hours - Ex C'!W53</f>
        <v>0</v>
      </c>
      <c r="X52" s="131">
        <f>+X$3*'Hours - Ex C'!X53</f>
        <v>0</v>
      </c>
      <c r="Y52" s="131">
        <f>+Y$3*'Hours - Ex C'!Y53</f>
        <v>0</v>
      </c>
      <c r="Z52" s="131">
        <f>+Z$3*'Hours - Ex C'!Z53</f>
        <v>0</v>
      </c>
      <c r="AA52" s="131">
        <f>+AA$3*'Hours - Ex C'!AA53</f>
        <v>0</v>
      </c>
      <c r="AB52" s="131">
        <f>+AB$3*'Hours - Ex C'!AB53</f>
        <v>0</v>
      </c>
    </row>
    <row r="53" spans="1:28" ht="15">
      <c r="A53" s="6" t="s">
        <v>200</v>
      </c>
      <c r="B53" s="132">
        <f t="shared" si="0"/>
        <v>0</v>
      </c>
      <c r="C53" s="131">
        <f>+C$3*'Hours - Ex C'!C54</f>
        <v>0</v>
      </c>
      <c r="D53" s="131">
        <f>+D$3*'Hours - Ex C'!D54</f>
        <v>0</v>
      </c>
      <c r="E53" s="131">
        <f>+E$3*'Hours - Ex C'!E54</f>
        <v>0</v>
      </c>
      <c r="F53" s="131">
        <f>+F$3*'Hours - Ex C'!F54</f>
        <v>0</v>
      </c>
      <c r="G53" s="131">
        <f>+G$3*'Hours - Ex C'!G54</f>
        <v>0</v>
      </c>
      <c r="H53" s="131">
        <f>+H$3*'Hours - Ex C'!H54</f>
        <v>0</v>
      </c>
      <c r="I53" s="131">
        <f>+I$3*'Hours - Ex C'!I54</f>
        <v>0</v>
      </c>
      <c r="J53" s="131">
        <f>+J$3*'Hours - Ex C'!J54</f>
        <v>0</v>
      </c>
      <c r="K53" s="131">
        <f>+K$3*'Hours - Ex C'!K54</f>
        <v>0</v>
      </c>
      <c r="L53" s="131">
        <f>+L$3*'Hours - Ex C'!L54</f>
        <v>0</v>
      </c>
      <c r="M53" s="131">
        <f>+M$3*'Hours - Ex C'!M54</f>
        <v>0</v>
      </c>
      <c r="N53" s="131">
        <f>+N$3*'Hours - Ex C'!N54</f>
        <v>0</v>
      </c>
      <c r="O53" s="131">
        <f>+O$3*'Hours - Ex C'!O54</f>
        <v>0</v>
      </c>
      <c r="P53" s="131">
        <f>+P$3*'Hours - Ex C'!P54</f>
        <v>0</v>
      </c>
      <c r="Q53" s="131">
        <f>+Q$3*'Hours - Ex C'!Q54</f>
        <v>0</v>
      </c>
      <c r="R53" s="131">
        <f>+R$3*'Hours - Ex C'!R54</f>
        <v>0</v>
      </c>
      <c r="S53" s="131">
        <f>+S$3*'Hours - Ex C'!S54</f>
        <v>0</v>
      </c>
      <c r="T53" s="131">
        <f>+T$3*'Hours - Ex C'!T54</f>
        <v>0</v>
      </c>
      <c r="U53" s="131">
        <f>+U$3*'Hours - Ex C'!U54</f>
        <v>0</v>
      </c>
      <c r="V53" s="131">
        <f>+V$3*'Hours - Ex C'!V54</f>
        <v>0</v>
      </c>
      <c r="W53" s="131">
        <f>+W$3*'Hours - Ex C'!W54</f>
        <v>0</v>
      </c>
      <c r="X53" s="131">
        <f>+X$3*'Hours - Ex C'!X54</f>
        <v>0</v>
      </c>
      <c r="Y53" s="131">
        <f>+Y$3*'Hours - Ex C'!Y54</f>
        <v>0</v>
      </c>
      <c r="Z53" s="131">
        <f>+Z$3*'Hours - Ex C'!Z54</f>
        <v>0</v>
      </c>
      <c r="AA53" s="131">
        <f>+AA$3*'Hours - Ex C'!AA54</f>
        <v>0</v>
      </c>
      <c r="AB53" s="131">
        <f>+AB$3*'Hours - Ex C'!AB54</f>
        <v>0</v>
      </c>
    </row>
    <row r="54" spans="1:28" ht="15">
      <c r="A54" s="6" t="s">
        <v>242</v>
      </c>
      <c r="B54" s="132">
        <f t="shared" si="0"/>
        <v>12850.924612499997</v>
      </c>
      <c r="C54" s="131">
        <f>+C$3*'Hours - Ex C'!C55</f>
        <v>0</v>
      </c>
      <c r="D54" s="131">
        <f>+D$3*'Hours - Ex C'!D55</f>
        <v>0</v>
      </c>
      <c r="E54" s="131">
        <f>+E$3*'Hours - Ex C'!E55</f>
        <v>0</v>
      </c>
      <c r="F54" s="131">
        <f>+F$3*'Hours - Ex C'!F55</f>
        <v>0</v>
      </c>
      <c r="G54" s="131">
        <f>+G$3*'Hours - Ex C'!G55</f>
        <v>0</v>
      </c>
      <c r="H54" s="131">
        <f>+H$3*'Hours - Ex C'!H55</f>
        <v>0</v>
      </c>
      <c r="I54" s="131">
        <f>+I$3*'Hours - Ex C'!I55</f>
        <v>9616.729443749999</v>
      </c>
      <c r="J54" s="131">
        <f>+J$3*'Hours - Ex C'!J55</f>
        <v>0</v>
      </c>
      <c r="K54" s="131">
        <f>+K$3*'Hours - Ex C'!K55</f>
        <v>1023.0696125000001</v>
      </c>
      <c r="L54" s="131">
        <f>+L$3*'Hours - Ex C'!L55</f>
        <v>699.7534375</v>
      </c>
      <c r="M54" s="131">
        <f>+M$3*'Hours - Ex C'!M55</f>
        <v>349.87671875</v>
      </c>
      <c r="N54" s="131">
        <f>+N$3*'Hours - Ex C'!N55</f>
        <v>1161.4954</v>
      </c>
      <c r="O54" s="131">
        <f>+O$3*'Hours - Ex C'!O55</f>
        <v>0</v>
      </c>
      <c r="P54" s="131">
        <f>+P$3*'Hours - Ex C'!P55</f>
        <v>0</v>
      </c>
      <c r="Q54" s="131">
        <f>+Q$3*'Hours - Ex C'!Q55</f>
        <v>0</v>
      </c>
      <c r="R54" s="131">
        <f>+R$3*'Hours - Ex C'!R55</f>
        <v>0</v>
      </c>
      <c r="S54" s="131">
        <f>+S$3*'Hours - Ex C'!S55</f>
        <v>0</v>
      </c>
      <c r="T54" s="131">
        <f>+T$3*'Hours - Ex C'!T55</f>
        <v>0</v>
      </c>
      <c r="U54" s="131">
        <f>+U$3*'Hours - Ex C'!U55</f>
        <v>0</v>
      </c>
      <c r="V54" s="131">
        <f>+V$3*'Hours - Ex C'!V55</f>
        <v>0</v>
      </c>
      <c r="W54" s="131">
        <f>+W$3*'Hours - Ex C'!W55</f>
        <v>0</v>
      </c>
      <c r="X54" s="131">
        <f>+X$3*'Hours - Ex C'!X55</f>
        <v>0</v>
      </c>
      <c r="Y54" s="131">
        <f>+Y$3*'Hours - Ex C'!Y55</f>
        <v>0</v>
      </c>
      <c r="Z54" s="131">
        <f>+Z$3*'Hours - Ex C'!Z55</f>
        <v>0</v>
      </c>
      <c r="AA54" s="131">
        <f>+AA$3*'Hours - Ex C'!AA55</f>
        <v>0</v>
      </c>
      <c r="AB54" s="131">
        <f>+AB$3*'Hours - Ex C'!AB55</f>
        <v>0</v>
      </c>
    </row>
    <row r="55" spans="1:28" ht="15">
      <c r="A55" s="6" t="s">
        <v>241</v>
      </c>
      <c r="B55" s="132">
        <f t="shared" si="0"/>
        <v>0</v>
      </c>
      <c r="C55" s="131">
        <f>+C$3*'Hours - Ex C'!C56</f>
        <v>0</v>
      </c>
      <c r="D55" s="131">
        <f>+D$3*'Hours - Ex C'!D56</f>
        <v>0</v>
      </c>
      <c r="E55" s="131">
        <f>+E$3*'Hours - Ex C'!E56</f>
        <v>0</v>
      </c>
      <c r="F55" s="131">
        <f>+F$3*'Hours - Ex C'!F56</f>
        <v>0</v>
      </c>
      <c r="G55" s="131">
        <f>+G$3*'Hours - Ex C'!G56</f>
        <v>0</v>
      </c>
      <c r="H55" s="131">
        <f>+H$3*'Hours - Ex C'!H56</f>
        <v>0</v>
      </c>
      <c r="I55" s="131">
        <f>+I$3*'Hours - Ex C'!I56</f>
        <v>0</v>
      </c>
      <c r="J55" s="131">
        <f>+J$3*'Hours - Ex C'!J56</f>
        <v>0</v>
      </c>
      <c r="K55" s="131">
        <f>+K$3*'Hours - Ex C'!K56</f>
        <v>0</v>
      </c>
      <c r="L55" s="131">
        <f>+L$3*'Hours - Ex C'!L56</f>
        <v>0</v>
      </c>
      <c r="M55" s="131">
        <f>+M$3*'Hours - Ex C'!M56</f>
        <v>0</v>
      </c>
      <c r="N55" s="131">
        <f>+N$3*'Hours - Ex C'!N56</f>
        <v>0</v>
      </c>
      <c r="O55" s="131">
        <f>+O$3*'Hours - Ex C'!O56</f>
        <v>0</v>
      </c>
      <c r="P55" s="131">
        <f>+P$3*'Hours - Ex C'!P56</f>
        <v>0</v>
      </c>
      <c r="Q55" s="131">
        <f>+Q$3*'Hours - Ex C'!Q56</f>
        <v>0</v>
      </c>
      <c r="R55" s="131">
        <f>+R$3*'Hours - Ex C'!R56</f>
        <v>0</v>
      </c>
      <c r="S55" s="131">
        <f>+S$3*'Hours - Ex C'!S56</f>
        <v>0</v>
      </c>
      <c r="T55" s="131">
        <f>+T$3*'Hours - Ex C'!T56</f>
        <v>0</v>
      </c>
      <c r="U55" s="131">
        <f>+U$3*'Hours - Ex C'!U56</f>
        <v>0</v>
      </c>
      <c r="V55" s="131">
        <f>+V$3*'Hours - Ex C'!V56</f>
        <v>0</v>
      </c>
      <c r="W55" s="131">
        <f>+W$3*'Hours - Ex C'!W56</f>
        <v>0</v>
      </c>
      <c r="X55" s="131">
        <f>+X$3*'Hours - Ex C'!X56</f>
        <v>0</v>
      </c>
      <c r="Y55" s="131">
        <f>+Y$3*'Hours - Ex C'!Y56</f>
        <v>0</v>
      </c>
      <c r="Z55" s="131">
        <f>+Z$3*'Hours - Ex C'!Z56</f>
        <v>0</v>
      </c>
      <c r="AA55" s="131">
        <f>+AA$3*'Hours - Ex C'!AA56</f>
        <v>0</v>
      </c>
      <c r="AB55" s="131">
        <f>+AB$3*'Hours - Ex C'!AB56</f>
        <v>0</v>
      </c>
    </row>
    <row r="56" spans="1:28" ht="15">
      <c r="A56" s="95"/>
      <c r="B56" s="132">
        <f t="shared" si="0"/>
        <v>0</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row>
    <row r="57" spans="1:28" ht="15.75">
      <c r="A57" s="108" t="s">
        <v>10</v>
      </c>
      <c r="B57" s="132">
        <f t="shared" si="0"/>
        <v>0</v>
      </c>
      <c r="C57" s="131">
        <f>+C$3*'Hours - Ex C'!C58</f>
        <v>0</v>
      </c>
      <c r="D57" s="131">
        <f>+D$3*'Hours - Ex C'!D58</f>
        <v>0</v>
      </c>
      <c r="E57" s="131">
        <f>+E$3*'Hours - Ex C'!E58</f>
        <v>0</v>
      </c>
      <c r="F57" s="131">
        <f>+F$3*'Hours - Ex C'!F58</f>
        <v>0</v>
      </c>
      <c r="G57" s="131">
        <f>+G$3*'Hours - Ex C'!G58</f>
        <v>0</v>
      </c>
      <c r="H57" s="131">
        <f>+H$3*'Hours - Ex C'!H58</f>
        <v>0</v>
      </c>
      <c r="I57" s="131">
        <f>+I$3*'Hours - Ex C'!I58</f>
        <v>0</v>
      </c>
      <c r="J57" s="131">
        <f>+J$3*'Hours - Ex C'!J58</f>
        <v>0</v>
      </c>
      <c r="K57" s="131">
        <f>+K$3*'Hours - Ex C'!K58</f>
        <v>0</v>
      </c>
      <c r="L57" s="131">
        <f>+L$3*'Hours - Ex C'!L58</f>
        <v>0</v>
      </c>
      <c r="M57" s="131">
        <f>+M$3*'Hours - Ex C'!M58</f>
        <v>0</v>
      </c>
      <c r="N57" s="131">
        <f>+N$3*'Hours - Ex C'!N58</f>
        <v>0</v>
      </c>
      <c r="O57" s="131">
        <f>+O$3*'Hours - Ex C'!O58</f>
        <v>0</v>
      </c>
      <c r="P57" s="131">
        <f>+P$3*'Hours - Ex C'!P58</f>
        <v>0</v>
      </c>
      <c r="Q57" s="131">
        <f>+Q$3*'Hours - Ex C'!Q58</f>
        <v>0</v>
      </c>
      <c r="R57" s="131">
        <f>+R$3*'Hours - Ex C'!R58</f>
        <v>0</v>
      </c>
      <c r="S57" s="131">
        <f>+S$3*'Hours - Ex C'!S58</f>
        <v>0</v>
      </c>
      <c r="T57" s="131">
        <f>+T$3*'Hours - Ex C'!T58</f>
        <v>0</v>
      </c>
      <c r="U57" s="131">
        <f>+U$3*'Hours - Ex C'!U58</f>
        <v>0</v>
      </c>
      <c r="V57" s="131">
        <f>+V$3*'Hours - Ex C'!V58</f>
        <v>0</v>
      </c>
      <c r="W57" s="131">
        <f>+W$3*'Hours - Ex C'!W58</f>
        <v>0</v>
      </c>
      <c r="X57" s="131">
        <f>+X$3*'Hours - Ex C'!X58</f>
        <v>0</v>
      </c>
      <c r="Y57" s="131">
        <f>+Y$3*'Hours - Ex C'!Y58</f>
        <v>0</v>
      </c>
      <c r="Z57" s="131">
        <f>+Z$3*'Hours - Ex C'!Z58</f>
        <v>0</v>
      </c>
      <c r="AA57" s="131">
        <f>+AA$3*'Hours - Ex C'!AA58</f>
        <v>0</v>
      </c>
      <c r="AB57" s="131">
        <f>+AB$3*'Hours - Ex C'!AB58</f>
        <v>0</v>
      </c>
    </row>
    <row r="58" spans="1:28" ht="15">
      <c r="A58" s="6" t="s">
        <v>202</v>
      </c>
      <c r="B58" s="132">
        <f t="shared" si="0"/>
        <v>2017.64422875</v>
      </c>
      <c r="C58" s="131">
        <f>+C$3*'Hours - Ex C'!C59</f>
        <v>0</v>
      </c>
      <c r="D58" s="131">
        <f>+D$3*'Hours - Ex C'!D59</f>
        <v>0</v>
      </c>
      <c r="E58" s="131">
        <f>+E$3*'Hours - Ex C'!E59</f>
        <v>29.14796625</v>
      </c>
      <c r="F58" s="131">
        <f>+F$3*'Hours - Ex C'!F59</f>
        <v>0</v>
      </c>
      <c r="G58" s="131">
        <f>+G$3*'Hours - Ex C'!G59</f>
        <v>240</v>
      </c>
      <c r="H58" s="131">
        <f>+H$3*'Hours - Ex C'!H59</f>
        <v>0</v>
      </c>
      <c r="I58" s="131">
        <f>+I$3*'Hours - Ex C'!I59</f>
        <v>1748.4962624999998</v>
      </c>
      <c r="J58" s="131">
        <f>+J$3*'Hours - Ex C'!J59</f>
        <v>0</v>
      </c>
      <c r="K58" s="131">
        <f>+K$3*'Hours - Ex C'!K59</f>
        <v>0</v>
      </c>
      <c r="L58" s="131">
        <f>+L$3*'Hours - Ex C'!L59</f>
        <v>0</v>
      </c>
      <c r="M58" s="131">
        <f>+M$3*'Hours - Ex C'!M59</f>
        <v>0</v>
      </c>
      <c r="N58" s="131">
        <f>+N$3*'Hours - Ex C'!N59</f>
        <v>0</v>
      </c>
      <c r="O58" s="131">
        <f>+O$3*'Hours - Ex C'!O59</f>
        <v>0</v>
      </c>
      <c r="P58" s="131">
        <f>+P$3*'Hours - Ex C'!P59</f>
        <v>0</v>
      </c>
      <c r="Q58" s="131">
        <f>+Q$3*'Hours - Ex C'!Q59</f>
        <v>0</v>
      </c>
      <c r="R58" s="131">
        <f>+R$3*'Hours - Ex C'!R59</f>
        <v>0</v>
      </c>
      <c r="S58" s="131">
        <f>+S$3*'Hours - Ex C'!S59</f>
        <v>0</v>
      </c>
      <c r="T58" s="131">
        <f>+T$3*'Hours - Ex C'!T59</f>
        <v>0</v>
      </c>
      <c r="U58" s="131">
        <f>+U$3*'Hours - Ex C'!U59</f>
        <v>0</v>
      </c>
      <c r="V58" s="131">
        <f>+V$3*'Hours - Ex C'!V59</f>
        <v>0</v>
      </c>
      <c r="W58" s="131">
        <f>+W$3*'Hours - Ex C'!W59</f>
        <v>0</v>
      </c>
      <c r="X58" s="131">
        <f>+X$3*'Hours - Ex C'!X59</f>
        <v>0</v>
      </c>
      <c r="Y58" s="131">
        <f>+Y$3*'Hours - Ex C'!Y59</f>
        <v>0</v>
      </c>
      <c r="Z58" s="131">
        <f>+Z$3*'Hours - Ex C'!Z59</f>
        <v>0</v>
      </c>
      <c r="AA58" s="131">
        <f>+AA$3*'Hours - Ex C'!AA59</f>
        <v>0</v>
      </c>
      <c r="AB58" s="131">
        <f>+AB$3*'Hours - Ex C'!AB59</f>
        <v>0</v>
      </c>
    </row>
    <row r="59" spans="1:28" ht="15">
      <c r="A59" s="95"/>
      <c r="B59" s="132">
        <f t="shared" si="0"/>
        <v>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row>
    <row r="60" spans="1:28" ht="15">
      <c r="A60" s="6" t="s">
        <v>203</v>
      </c>
      <c r="B60" s="132">
        <f t="shared" si="0"/>
        <v>2017.64422875</v>
      </c>
      <c r="C60" s="131">
        <f>+C$3*'Hours - Ex C'!C61</f>
        <v>0</v>
      </c>
      <c r="D60" s="131">
        <f>+D$3*'Hours - Ex C'!D61</f>
        <v>0</v>
      </c>
      <c r="E60" s="131">
        <f>+E$3*'Hours - Ex C'!E61</f>
        <v>29.14796625</v>
      </c>
      <c r="F60" s="131">
        <f>+F$3*'Hours - Ex C'!F61</f>
        <v>0</v>
      </c>
      <c r="G60" s="131">
        <f>+G$3*'Hours - Ex C'!G61</f>
        <v>240</v>
      </c>
      <c r="H60" s="131">
        <f>+H$3*'Hours - Ex C'!H61</f>
        <v>0</v>
      </c>
      <c r="I60" s="131">
        <f>+I$3*'Hours - Ex C'!I61</f>
        <v>1748.4962624999998</v>
      </c>
      <c r="J60" s="131">
        <f>+J$3*'Hours - Ex C'!J61</f>
        <v>0</v>
      </c>
      <c r="K60" s="131">
        <f>+K$3*'Hours - Ex C'!K61</f>
        <v>0</v>
      </c>
      <c r="L60" s="131">
        <f>+L$3*'Hours - Ex C'!L61</f>
        <v>0</v>
      </c>
      <c r="M60" s="131">
        <f>+M$3*'Hours - Ex C'!M61</f>
        <v>0</v>
      </c>
      <c r="N60" s="131">
        <f>+N$3*'Hours - Ex C'!N61</f>
        <v>0</v>
      </c>
      <c r="O60" s="131">
        <f>+O$3*'Hours - Ex C'!O61</f>
        <v>0</v>
      </c>
      <c r="P60" s="131">
        <f>+P$3*'Hours - Ex C'!P61</f>
        <v>0</v>
      </c>
      <c r="Q60" s="131">
        <f>+Q$3*'Hours - Ex C'!Q61</f>
        <v>0</v>
      </c>
      <c r="R60" s="131">
        <f>+R$3*'Hours - Ex C'!R61</f>
        <v>0</v>
      </c>
      <c r="S60" s="131">
        <f>+S$3*'Hours - Ex C'!S61</f>
        <v>0</v>
      </c>
      <c r="T60" s="131">
        <f>+T$3*'Hours - Ex C'!T61</f>
        <v>0</v>
      </c>
      <c r="U60" s="131">
        <f>+U$3*'Hours - Ex C'!U61</f>
        <v>0</v>
      </c>
      <c r="V60" s="131">
        <f>+V$3*'Hours - Ex C'!V61</f>
        <v>0</v>
      </c>
      <c r="W60" s="131">
        <f>+W$3*'Hours - Ex C'!W61</f>
        <v>0</v>
      </c>
      <c r="X60" s="131">
        <f>+X$3*'Hours - Ex C'!X61</f>
        <v>0</v>
      </c>
      <c r="Y60" s="131">
        <f>+Y$3*'Hours - Ex C'!Y61</f>
        <v>0</v>
      </c>
      <c r="Z60" s="131">
        <f>+Z$3*'Hours - Ex C'!Z61</f>
        <v>0</v>
      </c>
      <c r="AA60" s="131">
        <f>+AA$3*'Hours - Ex C'!AA61</f>
        <v>0</v>
      </c>
      <c r="AB60" s="131">
        <f>+AB$3*'Hours - Ex C'!AB61</f>
        <v>0</v>
      </c>
    </row>
    <row r="61" spans="1:28" ht="15">
      <c r="A61" s="6" t="s">
        <v>204</v>
      </c>
      <c r="B61" s="132">
        <f t="shared" si="0"/>
        <v>2017.64422875</v>
      </c>
      <c r="C61" s="131">
        <f>+C$3*'Hours - Ex C'!C62</f>
        <v>0</v>
      </c>
      <c r="D61" s="131">
        <f>+D$3*'Hours - Ex C'!D62</f>
        <v>0</v>
      </c>
      <c r="E61" s="131">
        <f>+E$3*'Hours - Ex C'!E62</f>
        <v>29.14796625</v>
      </c>
      <c r="F61" s="131">
        <f>+F$3*'Hours - Ex C'!F62</f>
        <v>0</v>
      </c>
      <c r="G61" s="131">
        <f>+G$3*'Hours - Ex C'!G62</f>
        <v>240</v>
      </c>
      <c r="H61" s="131">
        <f>+H$3*'Hours - Ex C'!H62</f>
        <v>0</v>
      </c>
      <c r="I61" s="131">
        <f>+I$3*'Hours - Ex C'!I62</f>
        <v>1748.4962624999998</v>
      </c>
      <c r="J61" s="131">
        <f>+J$3*'Hours - Ex C'!J62</f>
        <v>0</v>
      </c>
      <c r="K61" s="131">
        <f>+K$3*'Hours - Ex C'!K62</f>
        <v>0</v>
      </c>
      <c r="L61" s="131">
        <f>+L$3*'Hours - Ex C'!L62</f>
        <v>0</v>
      </c>
      <c r="M61" s="131">
        <f>+M$3*'Hours - Ex C'!M62</f>
        <v>0</v>
      </c>
      <c r="N61" s="131">
        <f>+N$3*'Hours - Ex C'!N62</f>
        <v>0</v>
      </c>
      <c r="O61" s="131">
        <f>+O$3*'Hours - Ex C'!O62</f>
        <v>0</v>
      </c>
      <c r="P61" s="131">
        <f>+P$3*'Hours - Ex C'!P62</f>
        <v>0</v>
      </c>
      <c r="Q61" s="131">
        <f>+Q$3*'Hours - Ex C'!Q62</f>
        <v>0</v>
      </c>
      <c r="R61" s="131">
        <f>+R$3*'Hours - Ex C'!R62</f>
        <v>0</v>
      </c>
      <c r="S61" s="131">
        <f>+S$3*'Hours - Ex C'!S62</f>
        <v>0</v>
      </c>
      <c r="T61" s="131">
        <f>+T$3*'Hours - Ex C'!T62</f>
        <v>0</v>
      </c>
      <c r="U61" s="131">
        <f>+U$3*'Hours - Ex C'!U62</f>
        <v>0</v>
      </c>
      <c r="V61" s="131">
        <f>+V$3*'Hours - Ex C'!V62</f>
        <v>0</v>
      </c>
      <c r="W61" s="131">
        <f>+W$3*'Hours - Ex C'!W62</f>
        <v>0</v>
      </c>
      <c r="X61" s="131">
        <f>+X$3*'Hours - Ex C'!X62</f>
        <v>0</v>
      </c>
      <c r="Y61" s="131">
        <f>+Y$3*'Hours - Ex C'!Y62</f>
        <v>0</v>
      </c>
      <c r="Z61" s="131">
        <f>+Z$3*'Hours - Ex C'!Z62</f>
        <v>0</v>
      </c>
      <c r="AA61" s="131">
        <f>+AA$3*'Hours - Ex C'!AA62</f>
        <v>0</v>
      </c>
      <c r="AB61" s="131">
        <f>+AB$3*'Hours - Ex C'!AB62</f>
        <v>0</v>
      </c>
    </row>
    <row r="62" spans="1:28" ht="15">
      <c r="A62" s="95"/>
      <c r="B62" s="132">
        <f t="shared" si="0"/>
        <v>0</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row>
    <row r="63" spans="1:28" ht="15.75">
      <c r="A63" s="108" t="s">
        <v>11</v>
      </c>
      <c r="B63" s="132">
        <f t="shared" si="0"/>
        <v>0</v>
      </c>
      <c r="C63" s="131">
        <f>+C$3*'Hours - Ex C'!C64</f>
        <v>0</v>
      </c>
      <c r="D63" s="131">
        <f>+D$3*'Hours - Ex C'!D64</f>
        <v>0</v>
      </c>
      <c r="E63" s="131">
        <f>+E$3*'Hours - Ex C'!E64</f>
        <v>0</v>
      </c>
      <c r="F63" s="131">
        <f>+F$3*'Hours - Ex C'!F64</f>
        <v>0</v>
      </c>
      <c r="G63" s="131">
        <f>+G$3*'Hours - Ex C'!G64</f>
        <v>0</v>
      </c>
      <c r="H63" s="131">
        <f>+H$3*'Hours - Ex C'!H64</f>
        <v>0</v>
      </c>
      <c r="I63" s="131">
        <f>+I$3*'Hours - Ex C'!I64</f>
        <v>0</v>
      </c>
      <c r="J63" s="131">
        <f>+J$3*'Hours - Ex C'!J64</f>
        <v>0</v>
      </c>
      <c r="K63" s="131">
        <f>+K$3*'Hours - Ex C'!K64</f>
        <v>0</v>
      </c>
      <c r="L63" s="131">
        <f>+L$3*'Hours - Ex C'!L64</f>
        <v>0</v>
      </c>
      <c r="M63" s="131">
        <f>+M$3*'Hours - Ex C'!M64</f>
        <v>0</v>
      </c>
      <c r="N63" s="131">
        <f>+N$3*'Hours - Ex C'!N64</f>
        <v>0</v>
      </c>
      <c r="O63" s="131">
        <f>+O$3*'Hours - Ex C'!O64</f>
        <v>0</v>
      </c>
      <c r="P63" s="131">
        <f>+P$3*'Hours - Ex C'!P64</f>
        <v>0</v>
      </c>
      <c r="Q63" s="131">
        <f>+Q$3*'Hours - Ex C'!Q64</f>
        <v>0</v>
      </c>
      <c r="R63" s="131">
        <f>+R$3*'Hours - Ex C'!R64</f>
        <v>0</v>
      </c>
      <c r="S63" s="131">
        <f>+S$3*'Hours - Ex C'!S64</f>
        <v>0</v>
      </c>
      <c r="T63" s="131">
        <f>+T$3*'Hours - Ex C'!T64</f>
        <v>0</v>
      </c>
      <c r="U63" s="131">
        <f>+U$3*'Hours - Ex C'!U64</f>
        <v>0</v>
      </c>
      <c r="V63" s="131">
        <f>+V$3*'Hours - Ex C'!V64</f>
        <v>0</v>
      </c>
      <c r="W63" s="131">
        <f>+W$3*'Hours - Ex C'!W64</f>
        <v>0</v>
      </c>
      <c r="X63" s="131">
        <f>+X$3*'Hours - Ex C'!X64</f>
        <v>0</v>
      </c>
      <c r="Y63" s="131">
        <f>+Y$3*'Hours - Ex C'!Y64</f>
        <v>0</v>
      </c>
      <c r="Z63" s="131">
        <f>+Z$3*'Hours - Ex C'!Z64</f>
        <v>0</v>
      </c>
      <c r="AA63" s="131">
        <f>+AA$3*'Hours - Ex C'!AA64</f>
        <v>0</v>
      </c>
      <c r="AB63" s="131">
        <f>+AB$3*'Hours - Ex C'!AB64</f>
        <v>0</v>
      </c>
    </row>
    <row r="64" spans="1:28" ht="15">
      <c r="A64" s="6" t="s">
        <v>12</v>
      </c>
      <c r="B64" s="132">
        <f t="shared" si="0"/>
        <v>174.84962624999997</v>
      </c>
      <c r="C64" s="131">
        <f>+C$3*'Hours - Ex C'!C65</f>
        <v>0</v>
      </c>
      <c r="D64" s="131">
        <f>+D$3*'Hours - Ex C'!D65</f>
        <v>0</v>
      </c>
      <c r="E64" s="131">
        <f>+E$3*'Hours - Ex C'!E65</f>
        <v>0</v>
      </c>
      <c r="F64" s="131">
        <f>+F$3*'Hours - Ex C'!F65</f>
        <v>0</v>
      </c>
      <c r="G64" s="131">
        <f>+G$3*'Hours - Ex C'!G65</f>
        <v>0</v>
      </c>
      <c r="H64" s="131">
        <f>+H$3*'Hours - Ex C'!H65</f>
        <v>0</v>
      </c>
      <c r="I64" s="131">
        <f>+I$3*'Hours - Ex C'!I65</f>
        <v>174.84962624999997</v>
      </c>
      <c r="J64" s="131">
        <f>+J$3*'Hours - Ex C'!J65</f>
        <v>0</v>
      </c>
      <c r="K64" s="131">
        <f>+K$3*'Hours - Ex C'!K65</f>
        <v>0</v>
      </c>
      <c r="L64" s="131">
        <f>+L$3*'Hours - Ex C'!L65</f>
        <v>0</v>
      </c>
      <c r="M64" s="131">
        <f>+M$3*'Hours - Ex C'!M65</f>
        <v>0</v>
      </c>
      <c r="N64" s="131">
        <f>+N$3*'Hours - Ex C'!N65</f>
        <v>0</v>
      </c>
      <c r="O64" s="131">
        <f>+O$3*'Hours - Ex C'!O65</f>
        <v>0</v>
      </c>
      <c r="P64" s="131">
        <f>+P$3*'Hours - Ex C'!P65</f>
        <v>0</v>
      </c>
      <c r="Q64" s="131">
        <f>+Q$3*'Hours - Ex C'!Q65</f>
        <v>0</v>
      </c>
      <c r="R64" s="131">
        <f>+R$3*'Hours - Ex C'!R65</f>
        <v>0</v>
      </c>
      <c r="S64" s="131">
        <f>+S$3*'Hours - Ex C'!S65</f>
        <v>0</v>
      </c>
      <c r="T64" s="131">
        <f>+T$3*'Hours - Ex C'!T65</f>
        <v>0</v>
      </c>
      <c r="U64" s="131">
        <f>+U$3*'Hours - Ex C'!U65</f>
        <v>0</v>
      </c>
      <c r="V64" s="131">
        <f>+V$3*'Hours - Ex C'!V65</f>
        <v>0</v>
      </c>
      <c r="W64" s="131">
        <f>+W$3*'Hours - Ex C'!W65</f>
        <v>0</v>
      </c>
      <c r="X64" s="131">
        <f>+X$3*'Hours - Ex C'!X65</f>
        <v>0</v>
      </c>
      <c r="Y64" s="131">
        <f>+Y$3*'Hours - Ex C'!Y65</f>
        <v>0</v>
      </c>
      <c r="Z64" s="131">
        <f>+Z$3*'Hours - Ex C'!Z65</f>
        <v>0</v>
      </c>
      <c r="AA64" s="131">
        <f>+AA$3*'Hours - Ex C'!AA65</f>
        <v>0</v>
      </c>
      <c r="AB64" s="131">
        <f>+AB$3*'Hours - Ex C'!AB65</f>
        <v>0</v>
      </c>
    </row>
    <row r="65" spans="1:28" ht="15">
      <c r="A65" s="15" t="s">
        <v>13</v>
      </c>
      <c r="B65" s="132">
        <f t="shared" si="0"/>
        <v>934.2481312499999</v>
      </c>
      <c r="C65" s="131">
        <f>+C$3*'Hours - Ex C'!C66</f>
        <v>0</v>
      </c>
      <c r="D65" s="131">
        <f>+D$3*'Hours - Ex C'!D66</f>
        <v>0</v>
      </c>
      <c r="E65" s="131">
        <f>+E$3*'Hours - Ex C'!E66</f>
        <v>0</v>
      </c>
      <c r="F65" s="131">
        <f>+F$3*'Hours - Ex C'!F66</f>
        <v>0</v>
      </c>
      <c r="G65" s="131">
        <f>+G$3*'Hours - Ex C'!G66</f>
        <v>60</v>
      </c>
      <c r="H65" s="131">
        <f>+H$3*'Hours - Ex C'!H66</f>
        <v>0</v>
      </c>
      <c r="I65" s="131">
        <f>+I$3*'Hours - Ex C'!I66</f>
        <v>874.2481312499999</v>
      </c>
      <c r="J65" s="131">
        <f>+J$3*'Hours - Ex C'!J66</f>
        <v>0</v>
      </c>
      <c r="K65" s="131">
        <f>+K$3*'Hours - Ex C'!K66</f>
        <v>0</v>
      </c>
      <c r="L65" s="131">
        <f>+L$3*'Hours - Ex C'!L66</f>
        <v>0</v>
      </c>
      <c r="M65" s="131">
        <f>+M$3*'Hours - Ex C'!M66</f>
        <v>0</v>
      </c>
      <c r="N65" s="131">
        <f>+N$3*'Hours - Ex C'!N66</f>
        <v>0</v>
      </c>
      <c r="O65" s="131">
        <f>+O$3*'Hours - Ex C'!O66</f>
        <v>0</v>
      </c>
      <c r="P65" s="131">
        <f>+P$3*'Hours - Ex C'!P66</f>
        <v>0</v>
      </c>
      <c r="Q65" s="131">
        <f>+Q$3*'Hours - Ex C'!Q66</f>
        <v>0</v>
      </c>
      <c r="R65" s="131">
        <f>+R$3*'Hours - Ex C'!R66</f>
        <v>0</v>
      </c>
      <c r="S65" s="131">
        <f>+S$3*'Hours - Ex C'!S66</f>
        <v>0</v>
      </c>
      <c r="T65" s="131">
        <f>+T$3*'Hours - Ex C'!T66</f>
        <v>0</v>
      </c>
      <c r="U65" s="131">
        <f>+U$3*'Hours - Ex C'!U66</f>
        <v>0</v>
      </c>
      <c r="V65" s="131">
        <f>+V$3*'Hours - Ex C'!V66</f>
        <v>0</v>
      </c>
      <c r="W65" s="131">
        <f>+W$3*'Hours - Ex C'!W66</f>
        <v>0</v>
      </c>
      <c r="X65" s="131">
        <f>+X$3*'Hours - Ex C'!X66</f>
        <v>0</v>
      </c>
      <c r="Y65" s="131">
        <f>+Y$3*'Hours - Ex C'!Y66</f>
        <v>0</v>
      </c>
      <c r="Z65" s="131">
        <f>+Z$3*'Hours - Ex C'!Z66</f>
        <v>0</v>
      </c>
      <c r="AA65" s="131">
        <f>+AA$3*'Hours - Ex C'!AA66</f>
        <v>0</v>
      </c>
      <c r="AB65" s="131">
        <f>+AB$3*'Hours - Ex C'!AB66</f>
        <v>0</v>
      </c>
    </row>
    <row r="66" spans="1:28" ht="15">
      <c r="A66" s="6"/>
      <c r="B66" s="132">
        <f t="shared" si="0"/>
        <v>0</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row>
    <row r="67" spans="1:28" ht="15">
      <c r="A67" s="10"/>
      <c r="B67" s="132">
        <f t="shared" si="0"/>
        <v>0</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row>
    <row r="68" spans="1:28" ht="15">
      <c r="A68" s="6"/>
      <c r="B68" s="132">
        <f t="shared" si="0"/>
        <v>0</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row>
    <row r="69" spans="1:28" ht="15">
      <c r="A69" s="6" t="s">
        <v>16</v>
      </c>
      <c r="B69" s="132">
        <f aca="true" t="shared" si="1" ref="B69:B132">SUM(C69:AB69)</f>
        <v>0</v>
      </c>
      <c r="C69" s="131">
        <f>+C$3*'Hours - Ex C'!C70</f>
        <v>0</v>
      </c>
      <c r="D69" s="131">
        <f>+D$3*'Hours - Ex C'!D70</f>
        <v>0</v>
      </c>
      <c r="E69" s="131">
        <f>+E$3*'Hours - Ex C'!E70</f>
        <v>0</v>
      </c>
      <c r="F69" s="131">
        <f>+F$3*'Hours - Ex C'!F70</f>
        <v>0</v>
      </c>
      <c r="G69" s="131">
        <f>+G$3*'Hours - Ex C'!G70</f>
        <v>0</v>
      </c>
      <c r="H69" s="131">
        <f>+H$3*'Hours - Ex C'!H70</f>
        <v>0</v>
      </c>
      <c r="I69" s="131">
        <f>+I$3*'Hours - Ex C'!I70</f>
        <v>0</v>
      </c>
      <c r="J69" s="131">
        <f>+J$3*'Hours - Ex C'!J70</f>
        <v>0</v>
      </c>
      <c r="K69" s="131">
        <f>+K$3*'Hours - Ex C'!K70</f>
        <v>0</v>
      </c>
      <c r="L69" s="131">
        <f>+L$3*'Hours - Ex C'!L70</f>
        <v>0</v>
      </c>
      <c r="M69" s="131">
        <f>+M$3*'Hours - Ex C'!M70</f>
        <v>0</v>
      </c>
      <c r="N69" s="131">
        <f>+N$3*'Hours - Ex C'!N70</f>
        <v>0</v>
      </c>
      <c r="O69" s="131">
        <f>+O$3*'Hours - Ex C'!O70</f>
        <v>0</v>
      </c>
      <c r="P69" s="131">
        <f>+P$3*'Hours - Ex C'!P70</f>
        <v>0</v>
      </c>
      <c r="Q69" s="131">
        <f>+Q$3*'Hours - Ex C'!Q70</f>
        <v>0</v>
      </c>
      <c r="R69" s="131">
        <f>+R$3*'Hours - Ex C'!R70</f>
        <v>0</v>
      </c>
      <c r="S69" s="131">
        <f>+S$3*'Hours - Ex C'!S70</f>
        <v>0</v>
      </c>
      <c r="T69" s="131">
        <f>+T$3*'Hours - Ex C'!T70</f>
        <v>0</v>
      </c>
      <c r="U69" s="131">
        <f>+U$3*'Hours - Ex C'!U70</f>
        <v>0</v>
      </c>
      <c r="V69" s="131">
        <f>+V$3*'Hours - Ex C'!V70</f>
        <v>0</v>
      </c>
      <c r="W69" s="131">
        <f>+W$3*'Hours - Ex C'!W70</f>
        <v>0</v>
      </c>
      <c r="X69" s="131">
        <f>+X$3*'Hours - Ex C'!X70</f>
        <v>0</v>
      </c>
      <c r="Y69" s="131">
        <f>+Y$3*'Hours - Ex C'!Y70</f>
        <v>0</v>
      </c>
      <c r="Z69" s="131">
        <f>+Z$3*'Hours - Ex C'!Z70</f>
        <v>0</v>
      </c>
      <c r="AA69" s="131">
        <f>+AA$3*'Hours - Ex C'!AA70</f>
        <v>0</v>
      </c>
      <c r="AB69" s="131">
        <f>+AB$3*'Hours - Ex C'!AB70</f>
        <v>0</v>
      </c>
    </row>
    <row r="70" spans="1:28" ht="15">
      <c r="A70" s="6" t="s">
        <v>17</v>
      </c>
      <c r="B70" s="132">
        <f t="shared" si="1"/>
        <v>0</v>
      </c>
      <c r="C70" s="131">
        <f>+C$3*'Hours - Ex C'!C71</f>
        <v>0</v>
      </c>
      <c r="D70" s="131">
        <f>+D$3*'Hours - Ex C'!D71</f>
        <v>0</v>
      </c>
      <c r="E70" s="131">
        <f>+E$3*'Hours - Ex C'!E71</f>
        <v>0</v>
      </c>
      <c r="F70" s="131">
        <f>+F$3*'Hours - Ex C'!F71</f>
        <v>0</v>
      </c>
      <c r="G70" s="131">
        <f>+G$3*'Hours - Ex C'!G71</f>
        <v>0</v>
      </c>
      <c r="H70" s="131">
        <f>+H$3*'Hours - Ex C'!H71</f>
        <v>0</v>
      </c>
      <c r="I70" s="131">
        <f>+I$3*'Hours - Ex C'!I71</f>
        <v>0</v>
      </c>
      <c r="J70" s="131">
        <f>+J$3*'Hours - Ex C'!J71</f>
        <v>0</v>
      </c>
      <c r="K70" s="131">
        <f>+K$3*'Hours - Ex C'!K71</f>
        <v>0</v>
      </c>
      <c r="L70" s="131">
        <f>+L$3*'Hours - Ex C'!L71</f>
        <v>0</v>
      </c>
      <c r="M70" s="131">
        <f>+M$3*'Hours - Ex C'!M71</f>
        <v>0</v>
      </c>
      <c r="N70" s="131">
        <f>+N$3*'Hours - Ex C'!N71</f>
        <v>0</v>
      </c>
      <c r="O70" s="131">
        <f>+O$3*'Hours - Ex C'!O71</f>
        <v>0</v>
      </c>
      <c r="P70" s="131">
        <f>+P$3*'Hours - Ex C'!P71</f>
        <v>0</v>
      </c>
      <c r="Q70" s="131">
        <f>+Q$3*'Hours - Ex C'!Q71</f>
        <v>0</v>
      </c>
      <c r="R70" s="131">
        <f>+R$3*'Hours - Ex C'!R71</f>
        <v>0</v>
      </c>
      <c r="S70" s="131">
        <f>+S$3*'Hours - Ex C'!S71</f>
        <v>0</v>
      </c>
      <c r="T70" s="131">
        <f>+T$3*'Hours - Ex C'!T71</f>
        <v>0</v>
      </c>
      <c r="U70" s="131">
        <f>+U$3*'Hours - Ex C'!U71</f>
        <v>0</v>
      </c>
      <c r="V70" s="131">
        <f>+V$3*'Hours - Ex C'!V71</f>
        <v>0</v>
      </c>
      <c r="W70" s="131">
        <f>+W$3*'Hours - Ex C'!W71</f>
        <v>0</v>
      </c>
      <c r="X70" s="131">
        <f>+X$3*'Hours - Ex C'!X71</f>
        <v>0</v>
      </c>
      <c r="Y70" s="131">
        <f>+Y$3*'Hours - Ex C'!Y71</f>
        <v>0</v>
      </c>
      <c r="Z70" s="131">
        <f>+Z$3*'Hours - Ex C'!Z71</f>
        <v>0</v>
      </c>
      <c r="AA70" s="131">
        <f>+AA$3*'Hours - Ex C'!AA71</f>
        <v>0</v>
      </c>
      <c r="AB70" s="131">
        <f>+AB$3*'Hours - Ex C'!AB71</f>
        <v>0</v>
      </c>
    </row>
    <row r="71" spans="1:28" ht="15">
      <c r="A71" s="95"/>
      <c r="B71" s="132">
        <f t="shared" si="1"/>
        <v>0</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row>
    <row r="72" spans="1:28" ht="15.75">
      <c r="A72" s="108" t="s">
        <v>20</v>
      </c>
      <c r="B72" s="132">
        <f t="shared" si="1"/>
        <v>0</v>
      </c>
      <c r="C72" s="131">
        <f>+C$3*'Hours - Ex C'!C73</f>
        <v>0</v>
      </c>
      <c r="D72" s="131">
        <f>+D$3*'Hours - Ex C'!D73</f>
        <v>0</v>
      </c>
      <c r="E72" s="131">
        <f>+E$3*'Hours - Ex C'!E73</f>
        <v>0</v>
      </c>
      <c r="F72" s="131">
        <f>+F$3*'Hours - Ex C'!F73</f>
        <v>0</v>
      </c>
      <c r="G72" s="131">
        <f>+G$3*'Hours - Ex C'!G73</f>
        <v>0</v>
      </c>
      <c r="H72" s="131">
        <f>+H$3*'Hours - Ex C'!H73</f>
        <v>0</v>
      </c>
      <c r="I72" s="131">
        <f>+I$3*'Hours - Ex C'!I73</f>
        <v>0</v>
      </c>
      <c r="J72" s="131">
        <f>+J$3*'Hours - Ex C'!J73</f>
        <v>0</v>
      </c>
      <c r="K72" s="131">
        <f>+K$3*'Hours - Ex C'!K73</f>
        <v>0</v>
      </c>
      <c r="L72" s="131">
        <f>+L$3*'Hours - Ex C'!L73</f>
        <v>0</v>
      </c>
      <c r="M72" s="131">
        <f>+M$3*'Hours - Ex C'!M73</f>
        <v>0</v>
      </c>
      <c r="N72" s="131">
        <f>+N$3*'Hours - Ex C'!N73</f>
        <v>0</v>
      </c>
      <c r="O72" s="131">
        <f>+O$3*'Hours - Ex C'!O73</f>
        <v>0</v>
      </c>
      <c r="P72" s="131">
        <f>+P$3*'Hours - Ex C'!P73</f>
        <v>0</v>
      </c>
      <c r="Q72" s="131">
        <f>+Q$3*'Hours - Ex C'!Q73</f>
        <v>0</v>
      </c>
      <c r="R72" s="131">
        <f>+R$3*'Hours - Ex C'!R73</f>
        <v>0</v>
      </c>
      <c r="S72" s="131">
        <f>+S$3*'Hours - Ex C'!S73</f>
        <v>0</v>
      </c>
      <c r="T72" s="131">
        <f>+T$3*'Hours - Ex C'!T73</f>
        <v>0</v>
      </c>
      <c r="U72" s="131">
        <f>+U$3*'Hours - Ex C'!U73</f>
        <v>0</v>
      </c>
      <c r="V72" s="131">
        <f>+V$3*'Hours - Ex C'!V73</f>
        <v>0</v>
      </c>
      <c r="W72" s="131">
        <f>+W$3*'Hours - Ex C'!W73</f>
        <v>0</v>
      </c>
      <c r="X72" s="131">
        <f>+X$3*'Hours - Ex C'!X73</f>
        <v>0</v>
      </c>
      <c r="Y72" s="131">
        <f>+Y$3*'Hours - Ex C'!Y73</f>
        <v>0</v>
      </c>
      <c r="Z72" s="131">
        <f>+Z$3*'Hours - Ex C'!Z73</f>
        <v>0</v>
      </c>
      <c r="AA72" s="131">
        <f>+AA$3*'Hours - Ex C'!AA73</f>
        <v>0</v>
      </c>
      <c r="AB72" s="131">
        <f>+AB$3*'Hours - Ex C'!AB73</f>
        <v>0</v>
      </c>
    </row>
    <row r="73" spans="1:28" ht="15">
      <c r="A73" s="27" t="s">
        <v>268</v>
      </c>
      <c r="B73" s="132">
        <f t="shared" si="1"/>
        <v>586.32533625</v>
      </c>
      <c r="C73" s="131">
        <f>+C$3*'Hours - Ex C'!C74</f>
        <v>0</v>
      </c>
      <c r="D73" s="131">
        <f>+D$3*'Hours - Ex C'!D74</f>
        <v>0</v>
      </c>
      <c r="E73" s="131">
        <f>+E$3*'Hours - Ex C'!E74</f>
        <v>0</v>
      </c>
      <c r="F73" s="131">
        <f>+F$3*'Hours - Ex C'!F74</f>
        <v>0</v>
      </c>
      <c r="G73" s="131">
        <f>+G$3*'Hours - Ex C'!G74</f>
        <v>0</v>
      </c>
      <c r="H73" s="131">
        <f>+H$3*'Hours - Ex C'!H74</f>
        <v>0</v>
      </c>
      <c r="I73" s="131">
        <f>+I$3*'Hours - Ex C'!I74</f>
        <v>262.27443937499993</v>
      </c>
      <c r="J73" s="131">
        <f>+J$3*'Hours - Ex C'!J74</f>
        <v>0</v>
      </c>
      <c r="K73" s="131">
        <f>+K$3*'Hours - Ex C'!K74</f>
        <v>0</v>
      </c>
      <c r="L73" s="131">
        <f>+L$3*'Hours - Ex C'!L74</f>
        <v>174.938359375</v>
      </c>
      <c r="M73" s="131">
        <f>+M$3*'Hours - Ex C'!M74</f>
        <v>0</v>
      </c>
      <c r="N73" s="131">
        <f>+N$3*'Hours - Ex C'!N74</f>
        <v>0</v>
      </c>
      <c r="O73" s="131">
        <f>+O$3*'Hours - Ex C'!O74</f>
        <v>0</v>
      </c>
      <c r="P73" s="131">
        <f>+P$3*'Hours - Ex C'!P74</f>
        <v>0</v>
      </c>
      <c r="Q73" s="131">
        <f>+Q$3*'Hours - Ex C'!Q74</f>
        <v>149.11253749999997</v>
      </c>
      <c r="R73" s="131">
        <f>+R$3*'Hours - Ex C'!R74</f>
        <v>0</v>
      </c>
      <c r="S73" s="131">
        <f>+S$3*'Hours - Ex C'!S74</f>
        <v>0</v>
      </c>
      <c r="T73" s="131">
        <f>+T$3*'Hours - Ex C'!T74</f>
        <v>0</v>
      </c>
      <c r="U73" s="131">
        <f>+U$3*'Hours - Ex C'!U74</f>
        <v>0</v>
      </c>
      <c r="V73" s="131">
        <f>+V$3*'Hours - Ex C'!V74</f>
        <v>0</v>
      </c>
      <c r="W73" s="131">
        <f>+W$3*'Hours - Ex C'!W74</f>
        <v>0</v>
      </c>
      <c r="X73" s="131">
        <f>+X$3*'Hours - Ex C'!X74</f>
        <v>0</v>
      </c>
      <c r="Y73" s="131">
        <f>+Y$3*'Hours - Ex C'!Y74</f>
        <v>0</v>
      </c>
      <c r="Z73" s="131">
        <f>+Z$3*'Hours - Ex C'!Z74</f>
        <v>0</v>
      </c>
      <c r="AA73" s="131">
        <f>+AA$3*'Hours - Ex C'!AA74</f>
        <v>0</v>
      </c>
      <c r="AB73" s="131">
        <f>+AB$3*'Hours - Ex C'!AB74</f>
        <v>0</v>
      </c>
    </row>
    <row r="74" spans="1:28" ht="15">
      <c r="A74" s="95" t="s">
        <v>21</v>
      </c>
      <c r="B74" s="132">
        <f t="shared" si="1"/>
        <v>699.3985049999999</v>
      </c>
      <c r="C74" s="131">
        <f>+C$3*'Hours - Ex C'!C75</f>
        <v>0</v>
      </c>
      <c r="D74" s="131">
        <f>+D$3*'Hours - Ex C'!D75</f>
        <v>0</v>
      </c>
      <c r="E74" s="131">
        <f>+E$3*'Hours - Ex C'!E75</f>
        <v>0</v>
      </c>
      <c r="F74" s="131">
        <f>+F$3*'Hours - Ex C'!F75</f>
        <v>0</v>
      </c>
      <c r="G74" s="131">
        <f>+G$3*'Hours - Ex C'!G75</f>
        <v>0</v>
      </c>
      <c r="H74" s="131">
        <f>+H$3*'Hours - Ex C'!H75</f>
        <v>0</v>
      </c>
      <c r="I74" s="131">
        <f>+I$3*'Hours - Ex C'!I75</f>
        <v>699.3985049999999</v>
      </c>
      <c r="J74" s="131">
        <f>+J$3*'Hours - Ex C'!J75</f>
        <v>0</v>
      </c>
      <c r="K74" s="131">
        <f>+K$3*'Hours - Ex C'!K75</f>
        <v>0</v>
      </c>
      <c r="L74" s="131">
        <f>+L$3*'Hours - Ex C'!L75</f>
        <v>0</v>
      </c>
      <c r="M74" s="131">
        <f>+M$3*'Hours - Ex C'!M75</f>
        <v>0</v>
      </c>
      <c r="N74" s="131">
        <f>+N$3*'Hours - Ex C'!N75</f>
        <v>0</v>
      </c>
      <c r="O74" s="131">
        <f>+O$3*'Hours - Ex C'!O75</f>
        <v>0</v>
      </c>
      <c r="P74" s="131">
        <f>+P$3*'Hours - Ex C'!P75</f>
        <v>0</v>
      </c>
      <c r="Q74" s="131">
        <f>+Q$3*'Hours - Ex C'!Q75</f>
        <v>0</v>
      </c>
      <c r="R74" s="131">
        <f>+R$3*'Hours - Ex C'!R75</f>
        <v>0</v>
      </c>
      <c r="S74" s="131">
        <f>+S$3*'Hours - Ex C'!S75</f>
        <v>0</v>
      </c>
      <c r="T74" s="131">
        <f>+T$3*'Hours - Ex C'!T75</f>
        <v>0</v>
      </c>
      <c r="U74" s="131">
        <f>+U$3*'Hours - Ex C'!U75</f>
        <v>0</v>
      </c>
      <c r="V74" s="131">
        <f>+V$3*'Hours - Ex C'!V75</f>
        <v>0</v>
      </c>
      <c r="W74" s="131">
        <f>+W$3*'Hours - Ex C'!W75</f>
        <v>0</v>
      </c>
      <c r="X74" s="131">
        <f>+X$3*'Hours - Ex C'!X75</f>
        <v>0</v>
      </c>
      <c r="Y74" s="131">
        <f>+Y$3*'Hours - Ex C'!Y75</f>
        <v>0</v>
      </c>
      <c r="Z74" s="131">
        <f>+Z$3*'Hours - Ex C'!Z75</f>
        <v>0</v>
      </c>
      <c r="AA74" s="131">
        <f>+AA$3*'Hours - Ex C'!AA75</f>
        <v>0</v>
      </c>
      <c r="AB74" s="131">
        <f>+AB$3*'Hours - Ex C'!AB75</f>
        <v>0</v>
      </c>
    </row>
    <row r="75" spans="1:28" ht="15">
      <c r="A75" s="95" t="s">
        <v>22</v>
      </c>
      <c r="B75" s="132">
        <f t="shared" si="1"/>
        <v>323.96216374999995</v>
      </c>
      <c r="C75" s="131">
        <f>+C$3*'Hours - Ex C'!C76</f>
        <v>0</v>
      </c>
      <c r="D75" s="131">
        <f>+D$3*'Hours - Ex C'!D76</f>
        <v>0</v>
      </c>
      <c r="E75" s="131">
        <f>+E$3*'Hours - Ex C'!E76</f>
        <v>0</v>
      </c>
      <c r="F75" s="131">
        <f>+F$3*'Hours - Ex C'!F76</f>
        <v>0</v>
      </c>
      <c r="G75" s="131">
        <f>+G$3*'Hours - Ex C'!G76</f>
        <v>0</v>
      </c>
      <c r="H75" s="131">
        <f>+H$3*'Hours - Ex C'!H76</f>
        <v>0</v>
      </c>
      <c r="I75" s="131">
        <f>+I$3*'Hours - Ex C'!I76</f>
        <v>174.84962624999997</v>
      </c>
      <c r="J75" s="131">
        <f>+J$3*'Hours - Ex C'!J76</f>
        <v>0</v>
      </c>
      <c r="K75" s="131">
        <f>+K$3*'Hours - Ex C'!K76</f>
        <v>0</v>
      </c>
      <c r="L75" s="131">
        <f>+L$3*'Hours - Ex C'!L76</f>
        <v>0</v>
      </c>
      <c r="M75" s="131">
        <f>+M$3*'Hours - Ex C'!M76</f>
        <v>0</v>
      </c>
      <c r="N75" s="131">
        <f>+N$3*'Hours - Ex C'!N76</f>
        <v>0</v>
      </c>
      <c r="O75" s="131">
        <f>+O$3*'Hours - Ex C'!O76</f>
        <v>0</v>
      </c>
      <c r="P75" s="131">
        <f>+P$3*'Hours - Ex C'!P76</f>
        <v>0</v>
      </c>
      <c r="Q75" s="131">
        <f>+Q$3*'Hours - Ex C'!Q76</f>
        <v>149.11253749999997</v>
      </c>
      <c r="R75" s="131">
        <f>+R$3*'Hours - Ex C'!R76</f>
        <v>0</v>
      </c>
      <c r="S75" s="131">
        <f>+S$3*'Hours - Ex C'!S76</f>
        <v>0</v>
      </c>
      <c r="T75" s="131">
        <f>+T$3*'Hours - Ex C'!T76</f>
        <v>0</v>
      </c>
      <c r="U75" s="131">
        <f>+U$3*'Hours - Ex C'!U76</f>
        <v>0</v>
      </c>
      <c r="V75" s="131">
        <f>+V$3*'Hours - Ex C'!V76</f>
        <v>0</v>
      </c>
      <c r="W75" s="131">
        <f>+W$3*'Hours - Ex C'!W76</f>
        <v>0</v>
      </c>
      <c r="X75" s="131">
        <f>+X$3*'Hours - Ex C'!X76</f>
        <v>0</v>
      </c>
      <c r="Y75" s="131">
        <f>+Y$3*'Hours - Ex C'!Y76</f>
        <v>0</v>
      </c>
      <c r="Z75" s="131">
        <f>+Z$3*'Hours - Ex C'!Z76</f>
        <v>0</v>
      </c>
      <c r="AA75" s="131">
        <f>+AA$3*'Hours - Ex C'!AA76</f>
        <v>0</v>
      </c>
      <c r="AB75" s="131">
        <f>+AB$3*'Hours - Ex C'!AB76</f>
        <v>0</v>
      </c>
    </row>
    <row r="76" spans="1:28" ht="15">
      <c r="A76" s="27" t="s">
        <v>279</v>
      </c>
      <c r="B76" s="132">
        <f t="shared" si="1"/>
        <v>1198.2990281249997</v>
      </c>
      <c r="C76" s="131">
        <f>+C$3*'Hours - Ex C'!C77</f>
        <v>0</v>
      </c>
      <c r="D76" s="131">
        <f>+D$3*'Hours - Ex C'!D77</f>
        <v>0</v>
      </c>
      <c r="E76" s="131">
        <f>+E$3*'Hours - Ex C'!E77</f>
        <v>0</v>
      </c>
      <c r="F76" s="131">
        <f>+F$3*'Hours - Ex C'!F77</f>
        <v>0</v>
      </c>
      <c r="G76" s="131">
        <f>+G$3*'Hours - Ex C'!G77</f>
        <v>0</v>
      </c>
      <c r="H76" s="131">
        <f>+H$3*'Hours - Ex C'!H77</f>
        <v>0</v>
      </c>
      <c r="I76" s="131">
        <f>+I$3*'Hours - Ex C'!I77</f>
        <v>874.2481312499999</v>
      </c>
      <c r="J76" s="131">
        <f>+J$3*'Hours - Ex C'!J77</f>
        <v>0</v>
      </c>
      <c r="K76" s="131">
        <f>+K$3*'Hours - Ex C'!K77</f>
        <v>0</v>
      </c>
      <c r="L76" s="131">
        <f>+L$3*'Hours - Ex C'!L77</f>
        <v>174.938359375</v>
      </c>
      <c r="M76" s="131">
        <f>+M$3*'Hours - Ex C'!M77</f>
        <v>0</v>
      </c>
      <c r="N76" s="131">
        <f>+N$3*'Hours - Ex C'!N77</f>
        <v>0</v>
      </c>
      <c r="O76" s="131">
        <f>+O$3*'Hours - Ex C'!O77</f>
        <v>0</v>
      </c>
      <c r="P76" s="131">
        <f>+P$3*'Hours - Ex C'!P77</f>
        <v>0</v>
      </c>
      <c r="Q76" s="131">
        <f>+Q$3*'Hours - Ex C'!Q77</f>
        <v>149.11253749999997</v>
      </c>
      <c r="R76" s="131">
        <f>+R$3*'Hours - Ex C'!R77</f>
        <v>0</v>
      </c>
      <c r="S76" s="131">
        <f>+S$3*'Hours - Ex C'!S77</f>
        <v>0</v>
      </c>
      <c r="T76" s="131">
        <f>+T$3*'Hours - Ex C'!T77</f>
        <v>0</v>
      </c>
      <c r="U76" s="131">
        <f>+U$3*'Hours - Ex C'!U77</f>
        <v>0</v>
      </c>
      <c r="V76" s="131">
        <f>+V$3*'Hours - Ex C'!V77</f>
        <v>0</v>
      </c>
      <c r="W76" s="131">
        <f>+W$3*'Hours - Ex C'!W77</f>
        <v>0</v>
      </c>
      <c r="X76" s="131">
        <f>+X$3*'Hours - Ex C'!X77</f>
        <v>0</v>
      </c>
      <c r="Y76" s="131">
        <f>+Y$3*'Hours - Ex C'!Y77</f>
        <v>0</v>
      </c>
      <c r="Z76" s="131">
        <f>+Z$3*'Hours - Ex C'!Z77</f>
        <v>0</v>
      </c>
      <c r="AA76" s="131">
        <f>+AA$3*'Hours - Ex C'!AA77</f>
        <v>0</v>
      </c>
      <c r="AB76" s="131">
        <f>+AB$3*'Hours - Ex C'!AB77</f>
        <v>0</v>
      </c>
    </row>
    <row r="77" spans="1:28" ht="15">
      <c r="A77" s="95" t="s">
        <v>23</v>
      </c>
      <c r="B77" s="132">
        <f t="shared" si="1"/>
        <v>2072.45842625</v>
      </c>
      <c r="C77" s="131">
        <f>+C$3*'Hours - Ex C'!C78</f>
        <v>0</v>
      </c>
      <c r="D77" s="131">
        <f>+D$3*'Hours - Ex C'!D78</f>
        <v>0</v>
      </c>
      <c r="E77" s="131">
        <f>+E$3*'Hours - Ex C'!E78</f>
        <v>0</v>
      </c>
      <c r="F77" s="131">
        <f>+F$3*'Hours - Ex C'!F78</f>
        <v>0</v>
      </c>
      <c r="G77" s="131">
        <f>+G$3*'Hours - Ex C'!G78</f>
        <v>0</v>
      </c>
      <c r="H77" s="131">
        <f>+H$3*'Hours - Ex C'!H78</f>
        <v>0</v>
      </c>
      <c r="I77" s="131">
        <f>+I$3*'Hours - Ex C'!I78</f>
        <v>1923.3458887499996</v>
      </c>
      <c r="J77" s="131">
        <f>+J$3*'Hours - Ex C'!J78</f>
        <v>0</v>
      </c>
      <c r="K77" s="131">
        <f>+K$3*'Hours - Ex C'!K78</f>
        <v>0</v>
      </c>
      <c r="L77" s="131">
        <f>+L$3*'Hours - Ex C'!L78</f>
        <v>0</v>
      </c>
      <c r="M77" s="131">
        <f>+M$3*'Hours - Ex C'!M78</f>
        <v>0</v>
      </c>
      <c r="N77" s="131">
        <f>+N$3*'Hours - Ex C'!N78</f>
        <v>0</v>
      </c>
      <c r="O77" s="131">
        <f>+O$3*'Hours - Ex C'!O78</f>
        <v>0</v>
      </c>
      <c r="P77" s="131">
        <f>+P$3*'Hours - Ex C'!P78</f>
        <v>0</v>
      </c>
      <c r="Q77" s="131">
        <f>+Q$3*'Hours - Ex C'!Q78</f>
        <v>149.11253749999997</v>
      </c>
      <c r="R77" s="131">
        <f>+R$3*'Hours - Ex C'!R78</f>
        <v>0</v>
      </c>
      <c r="S77" s="131">
        <f>+S$3*'Hours - Ex C'!S78</f>
        <v>0</v>
      </c>
      <c r="T77" s="131">
        <f>+T$3*'Hours - Ex C'!T78</f>
        <v>0</v>
      </c>
      <c r="U77" s="131">
        <f>+U$3*'Hours - Ex C'!U78</f>
        <v>0</v>
      </c>
      <c r="V77" s="131">
        <f>+V$3*'Hours - Ex C'!V78</f>
        <v>0</v>
      </c>
      <c r="W77" s="131">
        <f>+W$3*'Hours - Ex C'!W78</f>
        <v>0</v>
      </c>
      <c r="X77" s="131">
        <f>+X$3*'Hours - Ex C'!X78</f>
        <v>0</v>
      </c>
      <c r="Y77" s="131">
        <f>+Y$3*'Hours - Ex C'!Y78</f>
        <v>0</v>
      </c>
      <c r="Z77" s="131">
        <f>+Z$3*'Hours - Ex C'!Z78</f>
        <v>0</v>
      </c>
      <c r="AA77" s="131">
        <f>+AA$3*'Hours - Ex C'!AA78</f>
        <v>0</v>
      </c>
      <c r="AB77" s="131">
        <f>+AB$3*'Hours - Ex C'!AB78</f>
        <v>0</v>
      </c>
    </row>
    <row r="78" spans="1:28" ht="15">
      <c r="A78" s="95" t="s">
        <v>24</v>
      </c>
      <c r="B78" s="132">
        <f t="shared" si="1"/>
        <v>411.3869768749999</v>
      </c>
      <c r="C78" s="131">
        <f>+C$3*'Hours - Ex C'!C79</f>
        <v>0</v>
      </c>
      <c r="D78" s="131">
        <f>+D$3*'Hours - Ex C'!D79</f>
        <v>0</v>
      </c>
      <c r="E78" s="131">
        <f>+E$3*'Hours - Ex C'!E79</f>
        <v>0</v>
      </c>
      <c r="F78" s="131">
        <f>+F$3*'Hours - Ex C'!F79</f>
        <v>0</v>
      </c>
      <c r="G78" s="131">
        <f>+G$3*'Hours - Ex C'!G79</f>
        <v>0</v>
      </c>
      <c r="H78" s="131">
        <f>+H$3*'Hours - Ex C'!H79</f>
        <v>0</v>
      </c>
      <c r="I78" s="131">
        <f>+I$3*'Hours - Ex C'!I79</f>
        <v>262.27443937499993</v>
      </c>
      <c r="J78" s="131">
        <f>+J$3*'Hours - Ex C'!J79</f>
        <v>0</v>
      </c>
      <c r="K78" s="131">
        <f>+K$3*'Hours - Ex C'!K79</f>
        <v>0</v>
      </c>
      <c r="L78" s="131">
        <f>+L$3*'Hours - Ex C'!L79</f>
        <v>0</v>
      </c>
      <c r="M78" s="131">
        <f>+M$3*'Hours - Ex C'!M79</f>
        <v>0</v>
      </c>
      <c r="N78" s="131">
        <f>+N$3*'Hours - Ex C'!N79</f>
        <v>0</v>
      </c>
      <c r="O78" s="131">
        <f>+O$3*'Hours - Ex C'!O79</f>
        <v>0</v>
      </c>
      <c r="P78" s="131">
        <f>+P$3*'Hours - Ex C'!P79</f>
        <v>0</v>
      </c>
      <c r="Q78" s="131">
        <f>+Q$3*'Hours - Ex C'!Q79</f>
        <v>149.11253749999997</v>
      </c>
      <c r="R78" s="131">
        <f>+R$3*'Hours - Ex C'!R79</f>
        <v>0</v>
      </c>
      <c r="S78" s="131">
        <f>+S$3*'Hours - Ex C'!S79</f>
        <v>0</v>
      </c>
      <c r="T78" s="131">
        <f>+T$3*'Hours - Ex C'!T79</f>
        <v>0</v>
      </c>
      <c r="U78" s="131">
        <f>+U$3*'Hours - Ex C'!U79</f>
        <v>0</v>
      </c>
      <c r="V78" s="131">
        <f>+V$3*'Hours - Ex C'!V79</f>
        <v>0</v>
      </c>
      <c r="W78" s="131">
        <f>+W$3*'Hours - Ex C'!W79</f>
        <v>0</v>
      </c>
      <c r="X78" s="131">
        <f>+X$3*'Hours - Ex C'!X79</f>
        <v>0</v>
      </c>
      <c r="Y78" s="131">
        <f>+Y$3*'Hours - Ex C'!Y79</f>
        <v>0</v>
      </c>
      <c r="Z78" s="131">
        <f>+Z$3*'Hours - Ex C'!Z79</f>
        <v>0</v>
      </c>
      <c r="AA78" s="131">
        <f>+AA$3*'Hours - Ex C'!AA79</f>
        <v>0</v>
      </c>
      <c r="AB78" s="131">
        <f>+AB$3*'Hours - Ex C'!AB79</f>
        <v>0</v>
      </c>
    </row>
    <row r="79" spans="1:28" ht="15">
      <c r="A79" s="15" t="s">
        <v>263</v>
      </c>
      <c r="B79" s="132">
        <f t="shared" si="1"/>
        <v>510.569340625</v>
      </c>
      <c r="C79" s="131">
        <f>+C$3*'Hours - Ex C'!C80</f>
        <v>0</v>
      </c>
      <c r="D79" s="131">
        <f>+D$3*'Hours - Ex C'!D80</f>
        <v>0</v>
      </c>
      <c r="E79" s="131">
        <f>+E$3*'Hours - Ex C'!E80</f>
        <v>0</v>
      </c>
      <c r="F79" s="131">
        <f>+F$3*'Hours - Ex C'!F80</f>
        <v>0</v>
      </c>
      <c r="G79" s="131">
        <f>+G$3*'Hours - Ex C'!G80</f>
        <v>0</v>
      </c>
      <c r="H79" s="131">
        <f>+H$3*'Hours - Ex C'!H80</f>
        <v>0</v>
      </c>
      <c r="I79" s="131">
        <f>+I$3*'Hours - Ex C'!I80</f>
        <v>0</v>
      </c>
      <c r="J79" s="131">
        <f>+J$3*'Hours - Ex C'!J80</f>
        <v>0</v>
      </c>
      <c r="K79" s="131">
        <f>+K$3*'Hours - Ex C'!K80</f>
        <v>255.76740312500002</v>
      </c>
      <c r="L79" s="131">
        <f>+L$3*'Hours - Ex C'!L80</f>
        <v>0</v>
      </c>
      <c r="M79" s="131">
        <f>+M$3*'Hours - Ex C'!M80</f>
        <v>0</v>
      </c>
      <c r="N79" s="131">
        <f>+N$3*'Hours - Ex C'!N80</f>
        <v>0</v>
      </c>
      <c r="O79" s="131">
        <f>+O$3*'Hours - Ex C'!O80</f>
        <v>0</v>
      </c>
      <c r="P79" s="131">
        <f>+P$3*'Hours - Ex C'!P80</f>
        <v>0</v>
      </c>
      <c r="Q79" s="131">
        <f>+Q$3*'Hours - Ex C'!Q80</f>
        <v>149.11253749999997</v>
      </c>
      <c r="R79" s="131">
        <f>+R$3*'Hours - Ex C'!R80</f>
        <v>105.68939999999999</v>
      </c>
      <c r="S79" s="131">
        <f>+S$3*'Hours - Ex C'!S80</f>
        <v>0</v>
      </c>
      <c r="T79" s="131">
        <f>+T$3*'Hours - Ex C'!T80</f>
        <v>0</v>
      </c>
      <c r="U79" s="131">
        <f>+U$3*'Hours - Ex C'!U80</f>
        <v>0</v>
      </c>
      <c r="V79" s="131">
        <f>+V$3*'Hours - Ex C'!V80</f>
        <v>0</v>
      </c>
      <c r="W79" s="131">
        <f>+W$3*'Hours - Ex C'!W80</f>
        <v>0</v>
      </c>
      <c r="X79" s="131">
        <f>+X$3*'Hours - Ex C'!X80</f>
        <v>0</v>
      </c>
      <c r="Y79" s="131">
        <f>+Y$3*'Hours - Ex C'!Y80</f>
        <v>0</v>
      </c>
      <c r="Z79" s="131">
        <f>+Z$3*'Hours - Ex C'!Z80</f>
        <v>0</v>
      </c>
      <c r="AA79" s="131">
        <f>+AA$3*'Hours - Ex C'!AA80</f>
        <v>0</v>
      </c>
      <c r="AB79" s="131">
        <f>+AB$3*'Hours - Ex C'!AB80</f>
        <v>0</v>
      </c>
    </row>
    <row r="80" spans="1:28" ht="15">
      <c r="A80" s="95"/>
      <c r="B80" s="132">
        <f t="shared" si="1"/>
        <v>0</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row>
    <row r="81" spans="1:28" ht="15.75">
      <c r="A81" s="108" t="s">
        <v>25</v>
      </c>
      <c r="B81" s="132">
        <f t="shared" si="1"/>
        <v>0</v>
      </c>
      <c r="C81" s="131">
        <f>+C$3*'Hours - Ex C'!C82</f>
        <v>0</v>
      </c>
      <c r="D81" s="131">
        <f>+D$3*'Hours - Ex C'!D82</f>
        <v>0</v>
      </c>
      <c r="E81" s="131">
        <f>+E$3*'Hours - Ex C'!E82</f>
        <v>0</v>
      </c>
      <c r="F81" s="131">
        <f>+F$3*'Hours - Ex C'!F82</f>
        <v>0</v>
      </c>
      <c r="G81" s="131">
        <f>+G$3*'Hours - Ex C'!G82</f>
        <v>0</v>
      </c>
      <c r="H81" s="131">
        <f>+H$3*'Hours - Ex C'!H82</f>
        <v>0</v>
      </c>
      <c r="I81" s="131">
        <f>+I$3*'Hours - Ex C'!I82</f>
        <v>0</v>
      </c>
      <c r="J81" s="131">
        <f>+J$3*'Hours - Ex C'!J82</f>
        <v>0</v>
      </c>
      <c r="K81" s="131">
        <f>+K$3*'Hours - Ex C'!K82</f>
        <v>0</v>
      </c>
      <c r="L81" s="131">
        <f>+L$3*'Hours - Ex C'!L82</f>
        <v>0</v>
      </c>
      <c r="M81" s="131">
        <f>+M$3*'Hours - Ex C'!M82</f>
        <v>0</v>
      </c>
      <c r="N81" s="131">
        <f>+N$3*'Hours - Ex C'!N82</f>
        <v>0</v>
      </c>
      <c r="O81" s="131">
        <f>+O$3*'Hours - Ex C'!O82</f>
        <v>0</v>
      </c>
      <c r="P81" s="131">
        <f>+P$3*'Hours - Ex C'!P82</f>
        <v>0</v>
      </c>
      <c r="Q81" s="131">
        <f>+Q$3*'Hours - Ex C'!Q82</f>
        <v>0</v>
      </c>
      <c r="R81" s="131">
        <f>+R$3*'Hours - Ex C'!R82</f>
        <v>0</v>
      </c>
      <c r="S81" s="131">
        <f>+S$3*'Hours - Ex C'!S82</f>
        <v>0</v>
      </c>
      <c r="T81" s="131">
        <f>+T$3*'Hours - Ex C'!T82</f>
        <v>0</v>
      </c>
      <c r="U81" s="131">
        <f>+U$3*'Hours - Ex C'!U82</f>
        <v>0</v>
      </c>
      <c r="V81" s="131">
        <f>+V$3*'Hours - Ex C'!V82</f>
        <v>0</v>
      </c>
      <c r="W81" s="131">
        <f>+W$3*'Hours - Ex C'!W82</f>
        <v>0</v>
      </c>
      <c r="X81" s="131">
        <f>+X$3*'Hours - Ex C'!X82</f>
        <v>0</v>
      </c>
      <c r="Y81" s="131">
        <f>+Y$3*'Hours - Ex C'!Y82</f>
        <v>0</v>
      </c>
      <c r="Z81" s="131">
        <f>+Z$3*'Hours - Ex C'!Z82</f>
        <v>0</v>
      </c>
      <c r="AA81" s="131">
        <f>+AA$3*'Hours - Ex C'!AA82</f>
        <v>0</v>
      </c>
      <c r="AB81" s="131">
        <f>+AB$3*'Hours - Ex C'!AB82</f>
        <v>0</v>
      </c>
    </row>
    <row r="82" spans="1:28" s="13" customFormat="1" ht="15">
      <c r="A82" s="85" t="s">
        <v>337</v>
      </c>
      <c r="B82" s="132">
        <f t="shared" si="1"/>
        <v>87.42481312499999</v>
      </c>
      <c r="C82" s="131">
        <f>+C$3*'Hours - Ex C'!C83</f>
        <v>0</v>
      </c>
      <c r="D82" s="131">
        <f>+D$3*'Hours - Ex C'!D83</f>
        <v>0</v>
      </c>
      <c r="E82" s="131">
        <f>+E$3*'Hours - Ex C'!E83</f>
        <v>0</v>
      </c>
      <c r="F82" s="131">
        <f>+F$3*'Hours - Ex C'!F83</f>
        <v>0</v>
      </c>
      <c r="G82" s="131">
        <f>+G$3*'Hours - Ex C'!G83</f>
        <v>0</v>
      </c>
      <c r="H82" s="131">
        <f>+H$3*'Hours - Ex C'!H83</f>
        <v>0</v>
      </c>
      <c r="I82" s="131">
        <f>+I$3*'Hours - Ex C'!I83</f>
        <v>87.42481312499999</v>
      </c>
      <c r="J82" s="131">
        <f>+J$3*'Hours - Ex C'!J83</f>
        <v>0</v>
      </c>
      <c r="K82" s="131">
        <f>+K$3*'Hours - Ex C'!K83</f>
        <v>0</v>
      </c>
      <c r="L82" s="131">
        <f>+L$3*'Hours - Ex C'!L83</f>
        <v>0</v>
      </c>
      <c r="M82" s="131">
        <f>+M$3*'Hours - Ex C'!M83</f>
        <v>0</v>
      </c>
      <c r="N82" s="131">
        <f>+N$3*'Hours - Ex C'!N83</f>
        <v>0</v>
      </c>
      <c r="O82" s="131">
        <f>+O$3*'Hours - Ex C'!O83</f>
        <v>0</v>
      </c>
      <c r="P82" s="131">
        <f>+P$3*'Hours - Ex C'!P83</f>
        <v>0</v>
      </c>
      <c r="Q82" s="131">
        <f>+Q$3*'Hours - Ex C'!Q83</f>
        <v>0</v>
      </c>
      <c r="R82" s="131">
        <f>+R$3*'Hours - Ex C'!R83</f>
        <v>0</v>
      </c>
      <c r="S82" s="131">
        <f>+S$3*'Hours - Ex C'!S83</f>
        <v>0</v>
      </c>
      <c r="T82" s="131">
        <f>+T$3*'Hours - Ex C'!T83</f>
        <v>0</v>
      </c>
      <c r="U82" s="131">
        <f>+U$3*'Hours - Ex C'!U83</f>
        <v>0</v>
      </c>
      <c r="V82" s="131">
        <f>+V$3*'Hours - Ex C'!V83</f>
        <v>0</v>
      </c>
      <c r="W82" s="131">
        <f>+W$3*'Hours - Ex C'!W83</f>
        <v>0</v>
      </c>
      <c r="X82" s="131">
        <f>+X$3*'Hours - Ex C'!X83</f>
        <v>0</v>
      </c>
      <c r="Y82" s="131">
        <f>+Y$3*'Hours - Ex C'!Y83</f>
        <v>0</v>
      </c>
      <c r="Z82" s="131">
        <f>+Z$3*'Hours - Ex C'!Z83</f>
        <v>0</v>
      </c>
      <c r="AA82" s="131">
        <f>+AA$3*'Hours - Ex C'!AA83</f>
        <v>0</v>
      </c>
      <c r="AB82" s="131">
        <f>+AB$3*'Hours - Ex C'!AB83</f>
        <v>0</v>
      </c>
    </row>
    <row r="83" spans="1:28" ht="15">
      <c r="A83" s="15" t="s">
        <v>259</v>
      </c>
      <c r="B83" s="132">
        <f t="shared" si="1"/>
        <v>874.2481312499999</v>
      </c>
      <c r="C83" s="131">
        <f>+C$3*'Hours - Ex C'!C84</f>
        <v>0</v>
      </c>
      <c r="D83" s="131">
        <f>+D$3*'Hours - Ex C'!D84</f>
        <v>0</v>
      </c>
      <c r="E83" s="131">
        <f>+E$3*'Hours - Ex C'!E84</f>
        <v>0</v>
      </c>
      <c r="F83" s="131">
        <f>+F$3*'Hours - Ex C'!F84</f>
        <v>0</v>
      </c>
      <c r="G83" s="131">
        <f>+G$3*'Hours - Ex C'!G84</f>
        <v>0</v>
      </c>
      <c r="H83" s="131">
        <f>+H$3*'Hours - Ex C'!H84</f>
        <v>0</v>
      </c>
      <c r="I83" s="131">
        <f>+I$3*'Hours - Ex C'!I84</f>
        <v>874.2481312499999</v>
      </c>
      <c r="J83" s="131">
        <f>+J$3*'Hours - Ex C'!J84</f>
        <v>0</v>
      </c>
      <c r="K83" s="131">
        <f>+K$3*'Hours - Ex C'!K84</f>
        <v>0</v>
      </c>
      <c r="L83" s="131">
        <f>+L$3*'Hours - Ex C'!L84</f>
        <v>0</v>
      </c>
      <c r="M83" s="131">
        <f>+M$3*'Hours - Ex C'!M84</f>
        <v>0</v>
      </c>
      <c r="N83" s="131">
        <f>+N$3*'Hours - Ex C'!N84</f>
        <v>0</v>
      </c>
      <c r="O83" s="131">
        <f>+O$3*'Hours - Ex C'!O84</f>
        <v>0</v>
      </c>
      <c r="P83" s="131">
        <f>+P$3*'Hours - Ex C'!P84</f>
        <v>0</v>
      </c>
      <c r="Q83" s="131">
        <f>+Q$3*'Hours - Ex C'!Q84</f>
        <v>0</v>
      </c>
      <c r="R83" s="131">
        <f>+R$3*'Hours - Ex C'!R84</f>
        <v>0</v>
      </c>
      <c r="S83" s="131">
        <f>+S$3*'Hours - Ex C'!S84</f>
        <v>0</v>
      </c>
      <c r="T83" s="131">
        <f>+T$3*'Hours - Ex C'!T84</f>
        <v>0</v>
      </c>
      <c r="U83" s="131">
        <f>+U$3*'Hours - Ex C'!U84</f>
        <v>0</v>
      </c>
      <c r="V83" s="131">
        <f>+V$3*'Hours - Ex C'!V84</f>
        <v>0</v>
      </c>
      <c r="W83" s="131">
        <f>+W$3*'Hours - Ex C'!W84</f>
        <v>0</v>
      </c>
      <c r="X83" s="131">
        <f>+X$3*'Hours - Ex C'!X84</f>
        <v>0</v>
      </c>
      <c r="Y83" s="131">
        <f>+Y$3*'Hours - Ex C'!Y84</f>
        <v>0</v>
      </c>
      <c r="Z83" s="131">
        <f>+Z$3*'Hours - Ex C'!Z84</f>
        <v>0</v>
      </c>
      <c r="AA83" s="131">
        <f>+AA$3*'Hours - Ex C'!AA84</f>
        <v>0</v>
      </c>
      <c r="AB83" s="131">
        <f>+AB$3*'Hours - Ex C'!AB84</f>
        <v>0</v>
      </c>
    </row>
    <row r="84" spans="1:28" ht="15">
      <c r="A84" s="6" t="s">
        <v>26</v>
      </c>
      <c r="B84" s="132">
        <f t="shared" si="1"/>
        <v>0</v>
      </c>
      <c r="C84" s="131">
        <f>+C$3*'Hours - Ex C'!C85</f>
        <v>0</v>
      </c>
      <c r="D84" s="131">
        <f>+D$3*'Hours - Ex C'!D85</f>
        <v>0</v>
      </c>
      <c r="E84" s="131">
        <f>+E$3*'Hours - Ex C'!E85</f>
        <v>0</v>
      </c>
      <c r="F84" s="131">
        <f>+F$3*'Hours - Ex C'!F85</f>
        <v>0</v>
      </c>
      <c r="G84" s="131">
        <f>+G$3*'Hours - Ex C'!G85</f>
        <v>0</v>
      </c>
      <c r="H84" s="131">
        <f>+H$3*'Hours - Ex C'!H85</f>
        <v>0</v>
      </c>
      <c r="I84" s="131">
        <f>+I$3*'Hours - Ex C'!I85</f>
        <v>0</v>
      </c>
      <c r="J84" s="131">
        <f>+J$3*'Hours - Ex C'!J85</f>
        <v>0</v>
      </c>
      <c r="K84" s="131">
        <f>+K$3*'Hours - Ex C'!K85</f>
        <v>0</v>
      </c>
      <c r="L84" s="131">
        <f>+L$3*'Hours - Ex C'!L85</f>
        <v>0</v>
      </c>
      <c r="M84" s="131">
        <f>+M$3*'Hours - Ex C'!M85</f>
        <v>0</v>
      </c>
      <c r="N84" s="131">
        <f>+N$3*'Hours - Ex C'!N85</f>
        <v>0</v>
      </c>
      <c r="O84" s="131">
        <f>+O$3*'Hours - Ex C'!O85</f>
        <v>0</v>
      </c>
      <c r="P84" s="131">
        <f>+P$3*'Hours - Ex C'!P85</f>
        <v>0</v>
      </c>
      <c r="Q84" s="131">
        <f>+Q$3*'Hours - Ex C'!Q85</f>
        <v>0</v>
      </c>
      <c r="R84" s="131">
        <f>+R$3*'Hours - Ex C'!R85</f>
        <v>0</v>
      </c>
      <c r="S84" s="131">
        <f>+S$3*'Hours - Ex C'!S85</f>
        <v>0</v>
      </c>
      <c r="T84" s="131">
        <f>+T$3*'Hours - Ex C'!T85</f>
        <v>0</v>
      </c>
      <c r="U84" s="131">
        <f>+U$3*'Hours - Ex C'!U85</f>
        <v>0</v>
      </c>
      <c r="V84" s="131">
        <f>+V$3*'Hours - Ex C'!V85</f>
        <v>0</v>
      </c>
      <c r="W84" s="131">
        <f>+W$3*'Hours - Ex C'!W85</f>
        <v>0</v>
      </c>
      <c r="X84" s="131">
        <f>+X$3*'Hours - Ex C'!X85</f>
        <v>0</v>
      </c>
      <c r="Y84" s="131">
        <f>+Y$3*'Hours - Ex C'!Y85</f>
        <v>0</v>
      </c>
      <c r="Z84" s="131">
        <f>+Z$3*'Hours - Ex C'!Z85</f>
        <v>0</v>
      </c>
      <c r="AA84" s="131">
        <f>+AA$3*'Hours - Ex C'!AA85</f>
        <v>0</v>
      </c>
      <c r="AB84" s="131">
        <f>+AB$3*'Hours - Ex C'!AB85</f>
        <v>0</v>
      </c>
    </row>
    <row r="85" spans="1:28" ht="15">
      <c r="A85" s="15" t="s">
        <v>97</v>
      </c>
      <c r="B85" s="132">
        <f t="shared" si="1"/>
        <v>896.0179718750001</v>
      </c>
      <c r="C85" s="131">
        <f>+C$3*'Hours - Ex C'!C86</f>
        <v>0</v>
      </c>
      <c r="D85" s="131">
        <f>+D$3*'Hours - Ex C'!D86</f>
        <v>0</v>
      </c>
      <c r="E85" s="131">
        <f>+E$3*'Hours - Ex C'!E86</f>
        <v>0</v>
      </c>
      <c r="F85" s="131">
        <f>+F$3*'Hours - Ex C'!F86</f>
        <v>0</v>
      </c>
      <c r="G85" s="131">
        <f>+G$3*'Hours - Ex C'!G86</f>
        <v>0</v>
      </c>
      <c r="H85" s="131">
        <f>+H$3*'Hours - Ex C'!H86</f>
        <v>0</v>
      </c>
      <c r="I85" s="131">
        <f>+I$3*'Hours - Ex C'!I86</f>
        <v>0</v>
      </c>
      <c r="J85" s="131">
        <f>+J$3*'Hours - Ex C'!J86</f>
        <v>0</v>
      </c>
      <c r="K85" s="131">
        <f>+K$3*'Hours - Ex C'!K86</f>
        <v>255.76740312500002</v>
      </c>
      <c r="L85" s="131">
        <f>+L$3*'Hours - Ex C'!L86</f>
        <v>349.87671875</v>
      </c>
      <c r="M85" s="131">
        <f>+M$3*'Hours - Ex C'!M86</f>
        <v>0</v>
      </c>
      <c r="N85" s="131">
        <f>+N$3*'Hours - Ex C'!N86</f>
        <v>290.37385</v>
      </c>
      <c r="O85" s="131">
        <f>+O$3*'Hours - Ex C'!O86</f>
        <v>0</v>
      </c>
      <c r="P85" s="131">
        <f>+P$3*'Hours - Ex C'!P86</f>
        <v>0</v>
      </c>
      <c r="Q85" s="131">
        <f>+Q$3*'Hours - Ex C'!Q86</f>
        <v>0</v>
      </c>
      <c r="R85" s="131">
        <f>+R$3*'Hours - Ex C'!R86</f>
        <v>0</v>
      </c>
      <c r="S85" s="131">
        <f>+S$3*'Hours - Ex C'!S86</f>
        <v>0</v>
      </c>
      <c r="T85" s="131">
        <f>+T$3*'Hours - Ex C'!T86</f>
        <v>0</v>
      </c>
      <c r="U85" s="131">
        <f>+U$3*'Hours - Ex C'!U86</f>
        <v>0</v>
      </c>
      <c r="V85" s="131">
        <f>+V$3*'Hours - Ex C'!V86</f>
        <v>0</v>
      </c>
      <c r="W85" s="131">
        <f>+W$3*'Hours - Ex C'!W86</f>
        <v>0</v>
      </c>
      <c r="X85" s="131">
        <f>+X$3*'Hours - Ex C'!X86</f>
        <v>0</v>
      </c>
      <c r="Y85" s="131">
        <f>+Y$3*'Hours - Ex C'!Y86</f>
        <v>0</v>
      </c>
      <c r="Z85" s="131">
        <f>+Z$3*'Hours - Ex C'!Z86</f>
        <v>0</v>
      </c>
      <c r="AA85" s="131">
        <f>+AA$3*'Hours - Ex C'!AA86</f>
        <v>0</v>
      </c>
      <c r="AB85" s="131">
        <f>+AB$3*'Hours - Ex C'!AB86</f>
        <v>0</v>
      </c>
    </row>
    <row r="86" spans="1:28" ht="15">
      <c r="A86" s="6" t="s">
        <v>27</v>
      </c>
      <c r="B86" s="132">
        <f t="shared" si="1"/>
        <v>229.95461124999997</v>
      </c>
      <c r="C86" s="131">
        <f>+C$3*'Hours - Ex C'!C87</f>
        <v>0</v>
      </c>
      <c r="D86" s="131">
        <f>+D$3*'Hours - Ex C'!D87</f>
        <v>0</v>
      </c>
      <c r="E86" s="131">
        <f>+E$3*'Hours - Ex C'!E87</f>
        <v>0</v>
      </c>
      <c r="F86" s="131">
        <f>+F$3*'Hours - Ex C'!F87</f>
        <v>0</v>
      </c>
      <c r="G86" s="131">
        <f>+G$3*'Hours - Ex C'!G87</f>
        <v>0</v>
      </c>
      <c r="H86" s="131">
        <f>+H$3*'Hours - Ex C'!H87</f>
        <v>0</v>
      </c>
      <c r="I86" s="131">
        <f>+I$3*'Hours - Ex C'!I87</f>
        <v>174.84962624999997</v>
      </c>
      <c r="J86" s="131">
        <f>+J$3*'Hours - Ex C'!J87</f>
        <v>0</v>
      </c>
      <c r="K86" s="131">
        <f>+K$3*'Hours - Ex C'!K87</f>
        <v>0</v>
      </c>
      <c r="L86" s="131">
        <f>+L$3*'Hours - Ex C'!L87</f>
        <v>0</v>
      </c>
      <c r="M86" s="131">
        <f>+M$3*'Hours - Ex C'!M87</f>
        <v>0</v>
      </c>
      <c r="N86" s="131">
        <f>+N$3*'Hours - Ex C'!N87</f>
        <v>0</v>
      </c>
      <c r="O86" s="131">
        <f>+O$3*'Hours - Ex C'!O87</f>
        <v>0</v>
      </c>
      <c r="P86" s="131">
        <f>+P$3*'Hours - Ex C'!P87</f>
        <v>0</v>
      </c>
      <c r="Q86" s="131">
        <f>+Q$3*'Hours - Ex C'!Q87</f>
        <v>0</v>
      </c>
      <c r="R86" s="131">
        <f>+R$3*'Hours - Ex C'!R87</f>
        <v>0</v>
      </c>
      <c r="S86" s="131">
        <f>+S$3*'Hours - Ex C'!S87</f>
        <v>0</v>
      </c>
      <c r="T86" s="131">
        <f>+T$3*'Hours - Ex C'!T87</f>
        <v>0</v>
      </c>
      <c r="U86" s="131">
        <f>+U$3*'Hours - Ex C'!U87</f>
        <v>55.10498499999999</v>
      </c>
      <c r="V86" s="131">
        <f>+V$3*'Hours - Ex C'!V87</f>
        <v>0</v>
      </c>
      <c r="W86" s="131">
        <f>+W$3*'Hours - Ex C'!W87</f>
        <v>0</v>
      </c>
      <c r="X86" s="131">
        <f>+X$3*'Hours - Ex C'!X87</f>
        <v>0</v>
      </c>
      <c r="Y86" s="131">
        <f>+Y$3*'Hours - Ex C'!Y87</f>
        <v>0</v>
      </c>
      <c r="Z86" s="131">
        <f>+Z$3*'Hours - Ex C'!Z87</f>
        <v>0</v>
      </c>
      <c r="AA86" s="131">
        <f>+AA$3*'Hours - Ex C'!AA87</f>
        <v>0</v>
      </c>
      <c r="AB86" s="131">
        <f>+AB$3*'Hours - Ex C'!AB87</f>
        <v>0</v>
      </c>
    </row>
    <row r="87" spans="1:28" ht="15">
      <c r="A87" s="6" t="s">
        <v>29</v>
      </c>
      <c r="B87" s="132">
        <f t="shared" si="1"/>
        <v>174.84962624999997</v>
      </c>
      <c r="C87" s="131">
        <f>+C$3*'Hours - Ex C'!C88</f>
        <v>0</v>
      </c>
      <c r="D87" s="131">
        <f>+D$3*'Hours - Ex C'!D88</f>
        <v>0</v>
      </c>
      <c r="E87" s="131">
        <f>+E$3*'Hours - Ex C'!E88</f>
        <v>0</v>
      </c>
      <c r="F87" s="131">
        <f>+F$3*'Hours - Ex C'!F88</f>
        <v>0</v>
      </c>
      <c r="G87" s="131">
        <f>+G$3*'Hours - Ex C'!G88</f>
        <v>0</v>
      </c>
      <c r="H87" s="131">
        <f>+H$3*'Hours - Ex C'!H88</f>
        <v>0</v>
      </c>
      <c r="I87" s="131">
        <f>+I$3*'Hours - Ex C'!I88</f>
        <v>174.84962624999997</v>
      </c>
      <c r="J87" s="131">
        <f>+J$3*'Hours - Ex C'!J88</f>
        <v>0</v>
      </c>
      <c r="K87" s="131">
        <f>+K$3*'Hours - Ex C'!K88</f>
        <v>0</v>
      </c>
      <c r="L87" s="131">
        <f>+L$3*'Hours - Ex C'!L88</f>
        <v>0</v>
      </c>
      <c r="M87" s="131">
        <f>+M$3*'Hours - Ex C'!M88</f>
        <v>0</v>
      </c>
      <c r="N87" s="131">
        <f>+N$3*'Hours - Ex C'!N88</f>
        <v>0</v>
      </c>
      <c r="O87" s="131">
        <f>+O$3*'Hours - Ex C'!O88</f>
        <v>0</v>
      </c>
      <c r="P87" s="131">
        <f>+P$3*'Hours - Ex C'!P88</f>
        <v>0</v>
      </c>
      <c r="Q87" s="131">
        <f>+Q$3*'Hours - Ex C'!Q88</f>
        <v>0</v>
      </c>
      <c r="R87" s="131">
        <f>+R$3*'Hours - Ex C'!R88</f>
        <v>0</v>
      </c>
      <c r="S87" s="131">
        <f>+S$3*'Hours - Ex C'!S88</f>
        <v>0</v>
      </c>
      <c r="T87" s="131">
        <f>+T$3*'Hours - Ex C'!T88</f>
        <v>0</v>
      </c>
      <c r="U87" s="131">
        <f>+U$3*'Hours - Ex C'!U88</f>
        <v>0</v>
      </c>
      <c r="V87" s="131">
        <f>+V$3*'Hours - Ex C'!V88</f>
        <v>0</v>
      </c>
      <c r="W87" s="131">
        <f>+W$3*'Hours - Ex C'!W88</f>
        <v>0</v>
      </c>
      <c r="X87" s="131">
        <f>+X$3*'Hours - Ex C'!X88</f>
        <v>0</v>
      </c>
      <c r="Y87" s="131">
        <f>+Y$3*'Hours - Ex C'!Y88</f>
        <v>0</v>
      </c>
      <c r="Z87" s="131">
        <f>+Z$3*'Hours - Ex C'!Z88</f>
        <v>0</v>
      </c>
      <c r="AA87" s="131">
        <f>+AA$3*'Hours - Ex C'!AA88</f>
        <v>0</v>
      </c>
      <c r="AB87" s="131">
        <f>+AB$3*'Hours - Ex C'!AB88</f>
        <v>0</v>
      </c>
    </row>
    <row r="88" spans="1:28" ht="15">
      <c r="A88" s="6" t="s">
        <v>246</v>
      </c>
      <c r="B88" s="132">
        <f t="shared" si="1"/>
        <v>262.27443937499993</v>
      </c>
      <c r="C88" s="131">
        <f>+C$3*'Hours - Ex C'!C89</f>
        <v>0</v>
      </c>
      <c r="D88" s="131">
        <f>+D$3*'Hours - Ex C'!D89</f>
        <v>0</v>
      </c>
      <c r="E88" s="131">
        <f>+E$3*'Hours - Ex C'!E89</f>
        <v>0</v>
      </c>
      <c r="F88" s="131">
        <f>+F$3*'Hours - Ex C'!F89</f>
        <v>0</v>
      </c>
      <c r="G88" s="131">
        <f>+G$3*'Hours - Ex C'!G89</f>
        <v>0</v>
      </c>
      <c r="H88" s="131">
        <f>+H$3*'Hours - Ex C'!H89</f>
        <v>0</v>
      </c>
      <c r="I88" s="131">
        <f>+I$3*'Hours - Ex C'!I89</f>
        <v>262.27443937499993</v>
      </c>
      <c r="J88" s="131">
        <f>+J$3*'Hours - Ex C'!J89</f>
        <v>0</v>
      </c>
      <c r="K88" s="131">
        <f>+K$3*'Hours - Ex C'!K89</f>
        <v>0</v>
      </c>
      <c r="L88" s="131">
        <f>+L$3*'Hours - Ex C'!L89</f>
        <v>0</v>
      </c>
      <c r="M88" s="131">
        <f>+M$3*'Hours - Ex C'!M89</f>
        <v>0</v>
      </c>
      <c r="N88" s="131">
        <f>+N$3*'Hours - Ex C'!N89</f>
        <v>0</v>
      </c>
      <c r="O88" s="131">
        <f>+O$3*'Hours - Ex C'!O89</f>
        <v>0</v>
      </c>
      <c r="P88" s="131">
        <f>+P$3*'Hours - Ex C'!P89</f>
        <v>0</v>
      </c>
      <c r="Q88" s="131">
        <f>+Q$3*'Hours - Ex C'!Q89</f>
        <v>0</v>
      </c>
      <c r="R88" s="131">
        <f>+R$3*'Hours - Ex C'!R89</f>
        <v>0</v>
      </c>
      <c r="S88" s="131">
        <f>+S$3*'Hours - Ex C'!S89</f>
        <v>0</v>
      </c>
      <c r="T88" s="131">
        <f>+T$3*'Hours - Ex C'!T89</f>
        <v>0</v>
      </c>
      <c r="U88" s="131">
        <f>+U$3*'Hours - Ex C'!U89</f>
        <v>0</v>
      </c>
      <c r="V88" s="131">
        <f>+V$3*'Hours - Ex C'!V89</f>
        <v>0</v>
      </c>
      <c r="W88" s="131">
        <f>+W$3*'Hours - Ex C'!W89</f>
        <v>0</v>
      </c>
      <c r="X88" s="131">
        <f>+X$3*'Hours - Ex C'!X89</f>
        <v>0</v>
      </c>
      <c r="Y88" s="131">
        <f>+Y$3*'Hours - Ex C'!Y89</f>
        <v>0</v>
      </c>
      <c r="Z88" s="131">
        <f>+Z$3*'Hours - Ex C'!Z89</f>
        <v>0</v>
      </c>
      <c r="AA88" s="131">
        <f>+AA$3*'Hours - Ex C'!AA89</f>
        <v>0</v>
      </c>
      <c r="AB88" s="131">
        <f>+AB$3*'Hours - Ex C'!AB89</f>
        <v>0</v>
      </c>
    </row>
    <row r="89" spans="1:28" ht="15">
      <c r="A89" s="6" t="s">
        <v>219</v>
      </c>
      <c r="B89" s="132">
        <f t="shared" si="1"/>
        <v>143.25369375</v>
      </c>
      <c r="C89" s="131">
        <f>+C$3*'Hours - Ex C'!C90</f>
        <v>0</v>
      </c>
      <c r="D89" s="131">
        <f>+D$3*'Hours - Ex C'!D90</f>
        <v>55.828880625000004</v>
      </c>
      <c r="E89" s="131">
        <f>+E$3*'Hours - Ex C'!E90</f>
        <v>0</v>
      </c>
      <c r="F89" s="131">
        <f>+F$3*'Hours - Ex C'!F90</f>
        <v>0</v>
      </c>
      <c r="G89" s="131">
        <f>+G$3*'Hours - Ex C'!G90</f>
        <v>0</v>
      </c>
      <c r="H89" s="131">
        <f>+H$3*'Hours - Ex C'!H90</f>
        <v>0</v>
      </c>
      <c r="I89" s="131">
        <f>+I$3*'Hours - Ex C'!I90</f>
        <v>87.42481312499999</v>
      </c>
      <c r="J89" s="131">
        <f>+J$3*'Hours - Ex C'!J90</f>
        <v>0</v>
      </c>
      <c r="K89" s="131">
        <f>+K$3*'Hours - Ex C'!K90</f>
        <v>0</v>
      </c>
      <c r="L89" s="131">
        <f>+L$3*'Hours - Ex C'!L90</f>
        <v>0</v>
      </c>
      <c r="M89" s="131">
        <f>+M$3*'Hours - Ex C'!M90</f>
        <v>0</v>
      </c>
      <c r="N89" s="131">
        <f>+N$3*'Hours - Ex C'!N90</f>
        <v>0</v>
      </c>
      <c r="O89" s="131">
        <f>+O$3*'Hours - Ex C'!O90</f>
        <v>0</v>
      </c>
      <c r="P89" s="131">
        <f>+P$3*'Hours - Ex C'!P90</f>
        <v>0</v>
      </c>
      <c r="Q89" s="131">
        <f>+Q$3*'Hours - Ex C'!Q90</f>
        <v>0</v>
      </c>
      <c r="R89" s="131">
        <f>+R$3*'Hours - Ex C'!R90</f>
        <v>0</v>
      </c>
      <c r="S89" s="131">
        <f>+S$3*'Hours - Ex C'!S90</f>
        <v>0</v>
      </c>
      <c r="T89" s="131">
        <f>+T$3*'Hours - Ex C'!T90</f>
        <v>0</v>
      </c>
      <c r="U89" s="131">
        <f>+U$3*'Hours - Ex C'!U90</f>
        <v>0</v>
      </c>
      <c r="V89" s="131">
        <f>+V$3*'Hours - Ex C'!V90</f>
        <v>0</v>
      </c>
      <c r="W89" s="131">
        <f>+W$3*'Hours - Ex C'!W90</f>
        <v>0</v>
      </c>
      <c r="X89" s="131">
        <f>+X$3*'Hours - Ex C'!X90</f>
        <v>0</v>
      </c>
      <c r="Y89" s="131">
        <f>+Y$3*'Hours - Ex C'!Y90</f>
        <v>0</v>
      </c>
      <c r="Z89" s="131">
        <f>+Z$3*'Hours - Ex C'!Z90</f>
        <v>0</v>
      </c>
      <c r="AA89" s="131">
        <f>+AA$3*'Hours - Ex C'!AA90</f>
        <v>0</v>
      </c>
      <c r="AB89" s="131">
        <f>+AB$3*'Hours - Ex C'!AB90</f>
        <v>0</v>
      </c>
    </row>
    <row r="90" spans="1:28" ht="15">
      <c r="A90" s="6" t="s">
        <v>207</v>
      </c>
      <c r="B90" s="132">
        <f t="shared" si="1"/>
        <v>29484.962624999996</v>
      </c>
      <c r="C90" s="131">
        <f>+C$3*'Hours - Ex C'!C91</f>
        <v>0</v>
      </c>
      <c r="D90" s="131">
        <f>+D$3*'Hours - Ex C'!D91</f>
        <v>0</v>
      </c>
      <c r="E90" s="131">
        <f>+E$3*'Hours - Ex C'!E91</f>
        <v>0</v>
      </c>
      <c r="F90" s="131">
        <f>+F$3*'Hours - Ex C'!F91</f>
        <v>0</v>
      </c>
      <c r="G90" s="131">
        <f>+G$3*'Hours - Ex C'!G91</f>
        <v>12000</v>
      </c>
      <c r="H90" s="131">
        <f>+H$3*'Hours - Ex C'!H91</f>
        <v>0</v>
      </c>
      <c r="I90" s="131">
        <f>+I$3*'Hours - Ex C'!I91</f>
        <v>17484.962624999996</v>
      </c>
      <c r="J90" s="131">
        <f>+J$3*'Hours - Ex C'!J91</f>
        <v>0</v>
      </c>
      <c r="K90" s="131">
        <f>+K$3*'Hours - Ex C'!K91</f>
        <v>0</v>
      </c>
      <c r="L90" s="131">
        <f>+L$3*'Hours - Ex C'!L91</f>
        <v>0</v>
      </c>
      <c r="M90" s="131">
        <f>+M$3*'Hours - Ex C'!M91</f>
        <v>0</v>
      </c>
      <c r="N90" s="131">
        <f>+N$3*'Hours - Ex C'!N91</f>
        <v>0</v>
      </c>
      <c r="O90" s="131">
        <f>+O$3*'Hours - Ex C'!O91</f>
        <v>0</v>
      </c>
      <c r="P90" s="131">
        <f>+P$3*'Hours - Ex C'!P91</f>
        <v>0</v>
      </c>
      <c r="Q90" s="131">
        <f>+Q$3*'Hours - Ex C'!Q91</f>
        <v>0</v>
      </c>
      <c r="R90" s="131">
        <f>+R$3*'Hours - Ex C'!R91</f>
        <v>0</v>
      </c>
      <c r="S90" s="131">
        <f>+S$3*'Hours - Ex C'!S91</f>
        <v>0</v>
      </c>
      <c r="T90" s="131">
        <f>+T$3*'Hours - Ex C'!T91</f>
        <v>0</v>
      </c>
      <c r="U90" s="131">
        <f>+U$3*'Hours - Ex C'!U91</f>
        <v>0</v>
      </c>
      <c r="V90" s="131">
        <f>+V$3*'Hours - Ex C'!V91</f>
        <v>0</v>
      </c>
      <c r="W90" s="131">
        <f>+W$3*'Hours - Ex C'!W91</f>
        <v>0</v>
      </c>
      <c r="X90" s="131">
        <f>+X$3*'Hours - Ex C'!X91</f>
        <v>0</v>
      </c>
      <c r="Y90" s="131">
        <f>+Y$3*'Hours - Ex C'!Y91</f>
        <v>0</v>
      </c>
      <c r="Z90" s="131">
        <f>+Z$3*'Hours - Ex C'!Z91</f>
        <v>0</v>
      </c>
      <c r="AA90" s="131">
        <f>+AA$3*'Hours - Ex C'!AA91</f>
        <v>0</v>
      </c>
      <c r="AB90" s="131">
        <f>+AB$3*'Hours - Ex C'!AB91</f>
        <v>0</v>
      </c>
    </row>
    <row r="91" spans="1:28" ht="15">
      <c r="A91" s="6" t="s">
        <v>205</v>
      </c>
      <c r="B91" s="132">
        <f t="shared" si="1"/>
        <v>4012.1130525</v>
      </c>
      <c r="C91" s="131">
        <f>+C$3*'Hours - Ex C'!C92</f>
        <v>0</v>
      </c>
      <c r="D91" s="131">
        <f>+D$3*'Hours - Ex C'!D92</f>
        <v>0</v>
      </c>
      <c r="E91" s="131">
        <f>+E$3*'Hours - Ex C'!E92</f>
        <v>0</v>
      </c>
      <c r="F91" s="131">
        <f>+F$3*'Hours - Ex C'!F92</f>
        <v>0</v>
      </c>
      <c r="G91" s="131">
        <f>+G$3*'Hours - Ex C'!G92</f>
        <v>240</v>
      </c>
      <c r="H91" s="131">
        <f>+H$3*'Hours - Ex C'!H92</f>
        <v>0</v>
      </c>
      <c r="I91" s="131">
        <f>+I$3*'Hours - Ex C'!I92</f>
        <v>349.69925249999994</v>
      </c>
      <c r="J91" s="131">
        <f>+J$3*'Hours - Ex C'!J92</f>
        <v>0</v>
      </c>
      <c r="K91" s="131">
        <f>+K$3*'Hours - Ex C'!K92</f>
        <v>511.53480625000003</v>
      </c>
      <c r="L91" s="131">
        <f>+L$3*'Hours - Ex C'!L92</f>
        <v>1749.38359375</v>
      </c>
      <c r="M91" s="131">
        <f>+M$3*'Hours - Ex C'!M92</f>
        <v>0</v>
      </c>
      <c r="N91" s="131">
        <f>+N$3*'Hours - Ex C'!N92</f>
        <v>1161.4954</v>
      </c>
      <c r="O91" s="131">
        <f>+O$3*'Hours - Ex C'!O92</f>
        <v>0</v>
      </c>
      <c r="P91" s="131">
        <f>+P$3*'Hours - Ex C'!P92</f>
        <v>0</v>
      </c>
      <c r="Q91" s="131">
        <f>+Q$3*'Hours - Ex C'!Q92</f>
        <v>0</v>
      </c>
      <c r="R91" s="131">
        <f>+R$3*'Hours - Ex C'!R92</f>
        <v>0</v>
      </c>
      <c r="S91" s="131">
        <f>+S$3*'Hours - Ex C'!S92</f>
        <v>0</v>
      </c>
      <c r="T91" s="131">
        <f>+T$3*'Hours - Ex C'!T92</f>
        <v>0</v>
      </c>
      <c r="U91" s="131">
        <f>+U$3*'Hours - Ex C'!U92</f>
        <v>0</v>
      </c>
      <c r="V91" s="131">
        <f>+V$3*'Hours - Ex C'!V92</f>
        <v>0</v>
      </c>
      <c r="W91" s="131">
        <f>+W$3*'Hours - Ex C'!W92</f>
        <v>0</v>
      </c>
      <c r="X91" s="131">
        <f>+X$3*'Hours - Ex C'!X92</f>
        <v>0</v>
      </c>
      <c r="Y91" s="131">
        <f>+Y$3*'Hours - Ex C'!Y92</f>
        <v>0</v>
      </c>
      <c r="Z91" s="131">
        <f>+Z$3*'Hours - Ex C'!Z92</f>
        <v>0</v>
      </c>
      <c r="AA91" s="131">
        <f>+AA$3*'Hours - Ex C'!AA92</f>
        <v>0</v>
      </c>
      <c r="AB91" s="131">
        <f>+AB$3*'Hours - Ex C'!AB92</f>
        <v>0</v>
      </c>
    </row>
    <row r="92" spans="1:28" ht="15">
      <c r="A92" s="6" t="s">
        <v>206</v>
      </c>
      <c r="B92" s="132">
        <f t="shared" si="1"/>
        <v>0</v>
      </c>
      <c r="C92" s="131">
        <f>+C$3*'Hours - Ex C'!C93</f>
        <v>0</v>
      </c>
      <c r="D92" s="131">
        <f>+D$3*'Hours - Ex C'!D93</f>
        <v>0</v>
      </c>
      <c r="E92" s="131">
        <f>+E$3*'Hours - Ex C'!E93</f>
        <v>0</v>
      </c>
      <c r="F92" s="131">
        <f>+F$3*'Hours - Ex C'!F93</f>
        <v>0</v>
      </c>
      <c r="G92" s="131">
        <f>+G$3*'Hours - Ex C'!G93</f>
        <v>0</v>
      </c>
      <c r="H92" s="131">
        <f>+H$3*'Hours - Ex C'!H93</f>
        <v>0</v>
      </c>
      <c r="I92" s="131">
        <f>+I$3*'Hours - Ex C'!I93</f>
        <v>0</v>
      </c>
      <c r="J92" s="131">
        <f>+J$3*'Hours - Ex C'!J93</f>
        <v>0</v>
      </c>
      <c r="K92" s="131">
        <f>+K$3*'Hours - Ex C'!K93</f>
        <v>0</v>
      </c>
      <c r="L92" s="131">
        <f>+L$3*'Hours - Ex C'!L93</f>
        <v>0</v>
      </c>
      <c r="M92" s="131">
        <f>+M$3*'Hours - Ex C'!M93</f>
        <v>0</v>
      </c>
      <c r="N92" s="131">
        <f>+N$3*'Hours - Ex C'!N93</f>
        <v>0</v>
      </c>
      <c r="O92" s="131">
        <f>+O$3*'Hours - Ex C'!O93</f>
        <v>0</v>
      </c>
      <c r="P92" s="131">
        <f>+P$3*'Hours - Ex C'!P93</f>
        <v>0</v>
      </c>
      <c r="Q92" s="131">
        <f>+Q$3*'Hours - Ex C'!Q93</f>
        <v>0</v>
      </c>
      <c r="R92" s="131">
        <f>+R$3*'Hours - Ex C'!R93</f>
        <v>0</v>
      </c>
      <c r="S92" s="131">
        <f>+S$3*'Hours - Ex C'!S93</f>
        <v>0</v>
      </c>
      <c r="T92" s="131">
        <f>+T$3*'Hours - Ex C'!T93</f>
        <v>0</v>
      </c>
      <c r="U92" s="131">
        <f>+U$3*'Hours - Ex C'!U93</f>
        <v>0</v>
      </c>
      <c r="V92" s="131">
        <f>+V$3*'Hours - Ex C'!V93</f>
        <v>0</v>
      </c>
      <c r="W92" s="131">
        <f>+W$3*'Hours - Ex C'!W93</f>
        <v>0</v>
      </c>
      <c r="X92" s="131">
        <f>+X$3*'Hours - Ex C'!X93</f>
        <v>0</v>
      </c>
      <c r="Y92" s="131">
        <f>+Y$3*'Hours - Ex C'!Y93</f>
        <v>0</v>
      </c>
      <c r="Z92" s="131">
        <f>+Z$3*'Hours - Ex C'!Z93</f>
        <v>0</v>
      </c>
      <c r="AA92" s="131">
        <f>+AA$3*'Hours - Ex C'!AA93</f>
        <v>0</v>
      </c>
      <c r="AB92" s="131">
        <f>+AB$3*'Hours - Ex C'!AB93</f>
        <v>0</v>
      </c>
    </row>
    <row r="93" spans="1:28" ht="15">
      <c r="A93" s="6" t="s">
        <v>235</v>
      </c>
      <c r="B93" s="132">
        <f t="shared" si="1"/>
        <v>43.71240656249999</v>
      </c>
      <c r="C93" s="131">
        <f>+C$3*'Hours - Ex C'!C94</f>
        <v>0</v>
      </c>
      <c r="D93" s="131">
        <f>+D$3*'Hours - Ex C'!D94</f>
        <v>0</v>
      </c>
      <c r="E93" s="131">
        <f>+E$3*'Hours - Ex C'!E94</f>
        <v>0</v>
      </c>
      <c r="F93" s="131">
        <f>+F$3*'Hours - Ex C'!F94</f>
        <v>0</v>
      </c>
      <c r="G93" s="131">
        <f>+G$3*'Hours - Ex C'!G94</f>
        <v>0</v>
      </c>
      <c r="H93" s="131">
        <f>+H$3*'Hours - Ex C'!H94</f>
        <v>0</v>
      </c>
      <c r="I93" s="131">
        <f>+I$3*'Hours - Ex C'!I94</f>
        <v>43.71240656249999</v>
      </c>
      <c r="J93" s="131">
        <f>+J$3*'Hours - Ex C'!J94</f>
        <v>0</v>
      </c>
      <c r="K93" s="131">
        <f>+K$3*'Hours - Ex C'!K94</f>
        <v>0</v>
      </c>
      <c r="L93" s="131">
        <f>+L$3*'Hours - Ex C'!L94</f>
        <v>0</v>
      </c>
      <c r="M93" s="131">
        <f>+M$3*'Hours - Ex C'!M94</f>
        <v>0</v>
      </c>
      <c r="N93" s="131">
        <f>+N$3*'Hours - Ex C'!N94</f>
        <v>0</v>
      </c>
      <c r="O93" s="131">
        <f>+O$3*'Hours - Ex C'!O94</f>
        <v>0</v>
      </c>
      <c r="P93" s="131">
        <f>+P$3*'Hours - Ex C'!P94</f>
        <v>0</v>
      </c>
      <c r="Q93" s="131">
        <f>+Q$3*'Hours - Ex C'!Q94</f>
        <v>0</v>
      </c>
      <c r="R93" s="131">
        <f>+R$3*'Hours - Ex C'!R94</f>
        <v>0</v>
      </c>
      <c r="S93" s="131">
        <f>+S$3*'Hours - Ex C'!S94</f>
        <v>0</v>
      </c>
      <c r="T93" s="131">
        <f>+T$3*'Hours - Ex C'!T94</f>
        <v>0</v>
      </c>
      <c r="U93" s="131">
        <f>+U$3*'Hours - Ex C'!U94</f>
        <v>0</v>
      </c>
      <c r="V93" s="131">
        <f>+V$3*'Hours - Ex C'!V94</f>
        <v>0</v>
      </c>
      <c r="W93" s="131">
        <f>+W$3*'Hours - Ex C'!W94</f>
        <v>0</v>
      </c>
      <c r="X93" s="131">
        <f>+X$3*'Hours - Ex C'!X94</f>
        <v>0</v>
      </c>
      <c r="Y93" s="131">
        <f>+Y$3*'Hours - Ex C'!Y94</f>
        <v>0</v>
      </c>
      <c r="Z93" s="131">
        <f>+Z$3*'Hours - Ex C'!Z94</f>
        <v>0</v>
      </c>
      <c r="AA93" s="131">
        <f>+AA$3*'Hours - Ex C'!AA94</f>
        <v>0</v>
      </c>
      <c r="AB93" s="131">
        <f>+AB$3*'Hours - Ex C'!AB94</f>
        <v>0</v>
      </c>
    </row>
    <row r="94" spans="1:28" ht="15">
      <c r="A94" s="15" t="s">
        <v>271</v>
      </c>
      <c r="B94" s="132">
        <f t="shared" si="1"/>
        <v>174.84962624999997</v>
      </c>
      <c r="C94" s="131">
        <f>+C$3*'Hours - Ex C'!C95</f>
        <v>0</v>
      </c>
      <c r="D94" s="131">
        <f>+D$3*'Hours - Ex C'!D95</f>
        <v>0</v>
      </c>
      <c r="E94" s="131">
        <f>+E$3*'Hours - Ex C'!E95</f>
        <v>0</v>
      </c>
      <c r="F94" s="131">
        <f>+F$3*'Hours - Ex C'!F95</f>
        <v>0</v>
      </c>
      <c r="G94" s="131">
        <f>+G$3*'Hours - Ex C'!G95</f>
        <v>0</v>
      </c>
      <c r="H94" s="131">
        <f>+H$3*'Hours - Ex C'!H95</f>
        <v>0</v>
      </c>
      <c r="I94" s="131">
        <f>+I$3*'Hours - Ex C'!I95</f>
        <v>174.84962624999997</v>
      </c>
      <c r="J94" s="131">
        <f>+J$3*'Hours - Ex C'!J95</f>
        <v>0</v>
      </c>
      <c r="K94" s="131">
        <f>+K$3*'Hours - Ex C'!K95</f>
        <v>0</v>
      </c>
      <c r="L94" s="131">
        <f>+L$3*'Hours - Ex C'!L95</f>
        <v>0</v>
      </c>
      <c r="M94" s="131">
        <f>+M$3*'Hours - Ex C'!M95</f>
        <v>0</v>
      </c>
      <c r="N94" s="131">
        <f>+N$3*'Hours - Ex C'!N95</f>
        <v>0</v>
      </c>
      <c r="O94" s="131">
        <f>+O$3*'Hours - Ex C'!O95</f>
        <v>0</v>
      </c>
      <c r="P94" s="131">
        <f>+P$3*'Hours - Ex C'!P95</f>
        <v>0</v>
      </c>
      <c r="Q94" s="131">
        <f>+Q$3*'Hours - Ex C'!Q95</f>
        <v>0</v>
      </c>
      <c r="R94" s="131">
        <f>+R$3*'Hours - Ex C'!R95</f>
        <v>0</v>
      </c>
      <c r="S94" s="131">
        <f>+S$3*'Hours - Ex C'!S95</f>
        <v>0</v>
      </c>
      <c r="T94" s="131">
        <f>+T$3*'Hours - Ex C'!T95</f>
        <v>0</v>
      </c>
      <c r="U94" s="131">
        <f>+U$3*'Hours - Ex C'!U95</f>
        <v>0</v>
      </c>
      <c r="V94" s="131">
        <f>+V$3*'Hours - Ex C'!V95</f>
        <v>0</v>
      </c>
      <c r="W94" s="131">
        <f>+W$3*'Hours - Ex C'!W95</f>
        <v>0</v>
      </c>
      <c r="X94" s="131">
        <f>+X$3*'Hours - Ex C'!X95</f>
        <v>0</v>
      </c>
      <c r="Y94" s="131">
        <f>+Y$3*'Hours - Ex C'!Y95</f>
        <v>0</v>
      </c>
      <c r="Z94" s="131">
        <f>+Z$3*'Hours - Ex C'!Z95</f>
        <v>0</v>
      </c>
      <c r="AA94" s="131">
        <f>+AA$3*'Hours - Ex C'!AA95</f>
        <v>0</v>
      </c>
      <c r="AB94" s="131">
        <f>+AB$3*'Hours - Ex C'!AB95</f>
        <v>0</v>
      </c>
    </row>
    <row r="95" spans="1:28" ht="15">
      <c r="A95" s="90" t="s">
        <v>188</v>
      </c>
      <c r="B95" s="132">
        <f t="shared" si="1"/>
        <v>874.2481312499999</v>
      </c>
      <c r="C95" s="131">
        <f>+C$3*'Hours - Ex C'!C96</f>
        <v>0</v>
      </c>
      <c r="D95" s="131">
        <f>+D$3*'Hours - Ex C'!D96</f>
        <v>0</v>
      </c>
      <c r="E95" s="131">
        <f>+E$3*'Hours - Ex C'!E96</f>
        <v>0</v>
      </c>
      <c r="F95" s="131">
        <f>+F$3*'Hours - Ex C'!F96</f>
        <v>0</v>
      </c>
      <c r="G95" s="131">
        <f>+G$3*'Hours - Ex C'!G96</f>
        <v>0</v>
      </c>
      <c r="H95" s="131">
        <f>+H$3*'Hours - Ex C'!H96</f>
        <v>0</v>
      </c>
      <c r="I95" s="131">
        <f>+I$3*'Hours - Ex C'!I96</f>
        <v>874.2481312499999</v>
      </c>
      <c r="J95" s="131">
        <f>+J$3*'Hours - Ex C'!J96</f>
        <v>0</v>
      </c>
      <c r="K95" s="131">
        <f>+K$3*'Hours - Ex C'!K96</f>
        <v>0</v>
      </c>
      <c r="L95" s="131">
        <f>+L$3*'Hours - Ex C'!L96</f>
        <v>0</v>
      </c>
      <c r="M95" s="131">
        <f>+M$3*'Hours - Ex C'!M96</f>
        <v>0</v>
      </c>
      <c r="N95" s="131">
        <f>+N$3*'Hours - Ex C'!N96</f>
        <v>0</v>
      </c>
      <c r="O95" s="131">
        <f>+O$3*'Hours - Ex C'!O96</f>
        <v>0</v>
      </c>
      <c r="P95" s="131">
        <f>+P$3*'Hours - Ex C'!P96</f>
        <v>0</v>
      </c>
      <c r="Q95" s="131">
        <f>+Q$3*'Hours - Ex C'!Q96</f>
        <v>0</v>
      </c>
      <c r="R95" s="131">
        <f>+R$3*'Hours - Ex C'!R96</f>
        <v>0</v>
      </c>
      <c r="S95" s="131">
        <f>+S$3*'Hours - Ex C'!S96</f>
        <v>0</v>
      </c>
      <c r="T95" s="131">
        <f>+T$3*'Hours - Ex C'!T96</f>
        <v>0</v>
      </c>
      <c r="U95" s="131">
        <f>+U$3*'Hours - Ex C'!U96</f>
        <v>0</v>
      </c>
      <c r="V95" s="131">
        <f>+V$3*'Hours - Ex C'!V96</f>
        <v>0</v>
      </c>
      <c r="W95" s="131">
        <f>+W$3*'Hours - Ex C'!W96</f>
        <v>0</v>
      </c>
      <c r="X95" s="131">
        <f>+X$3*'Hours - Ex C'!X96</f>
        <v>0</v>
      </c>
      <c r="Y95" s="131">
        <f>+Y$3*'Hours - Ex C'!Y96</f>
        <v>0</v>
      </c>
      <c r="Z95" s="131">
        <f>+Z$3*'Hours - Ex C'!Z96</f>
        <v>0</v>
      </c>
      <c r="AA95" s="131">
        <f>+AA$3*'Hours - Ex C'!AA96</f>
        <v>0</v>
      </c>
      <c r="AB95" s="131">
        <f>+AB$3*'Hours - Ex C'!AB96</f>
        <v>0</v>
      </c>
    </row>
    <row r="96" spans="1:28" ht="15">
      <c r="A96" s="6" t="s">
        <v>253</v>
      </c>
      <c r="B96" s="132">
        <f t="shared" si="1"/>
        <v>1769.0977574999997</v>
      </c>
      <c r="C96" s="131">
        <f>+C$3*'Hours - Ex C'!C97</f>
        <v>0</v>
      </c>
      <c r="D96" s="131">
        <f>+D$3*'Hours - Ex C'!D97</f>
        <v>0</v>
      </c>
      <c r="E96" s="131">
        <f>+E$3*'Hours - Ex C'!E97</f>
        <v>0</v>
      </c>
      <c r="F96" s="131">
        <f>+F$3*'Hours - Ex C'!F97</f>
        <v>0</v>
      </c>
      <c r="G96" s="131">
        <f>+G$3*'Hours - Ex C'!G97</f>
        <v>720</v>
      </c>
      <c r="H96" s="131">
        <f>+H$3*'Hours - Ex C'!H97</f>
        <v>0</v>
      </c>
      <c r="I96" s="131">
        <f>+I$3*'Hours - Ex C'!I97</f>
        <v>1049.0977574999997</v>
      </c>
      <c r="J96" s="131">
        <f>+J$3*'Hours - Ex C'!J97</f>
        <v>0</v>
      </c>
      <c r="K96" s="131">
        <f>+K$3*'Hours - Ex C'!K97</f>
        <v>0</v>
      </c>
      <c r="L96" s="131">
        <f>+L$3*'Hours - Ex C'!L97</f>
        <v>0</v>
      </c>
      <c r="M96" s="131">
        <f>+M$3*'Hours - Ex C'!M97</f>
        <v>0</v>
      </c>
      <c r="N96" s="131">
        <f>+N$3*'Hours - Ex C'!N97</f>
        <v>0</v>
      </c>
      <c r="O96" s="131">
        <f>+O$3*'Hours - Ex C'!O97</f>
        <v>0</v>
      </c>
      <c r="P96" s="131">
        <f>+P$3*'Hours - Ex C'!P97</f>
        <v>0</v>
      </c>
      <c r="Q96" s="131">
        <f>+Q$3*'Hours - Ex C'!Q97</f>
        <v>0</v>
      </c>
      <c r="R96" s="131">
        <f>+R$3*'Hours - Ex C'!R97</f>
        <v>0</v>
      </c>
      <c r="S96" s="131">
        <f>+S$3*'Hours - Ex C'!S97</f>
        <v>0</v>
      </c>
      <c r="T96" s="131">
        <f>+T$3*'Hours - Ex C'!T97</f>
        <v>0</v>
      </c>
      <c r="U96" s="131">
        <f>+U$3*'Hours - Ex C'!U97</f>
        <v>0</v>
      </c>
      <c r="V96" s="131">
        <f>+V$3*'Hours - Ex C'!V97</f>
        <v>0</v>
      </c>
      <c r="W96" s="131">
        <f>+W$3*'Hours - Ex C'!W97</f>
        <v>0</v>
      </c>
      <c r="X96" s="131">
        <f>+X$3*'Hours - Ex C'!X97</f>
        <v>0</v>
      </c>
      <c r="Y96" s="131">
        <f>+Y$3*'Hours - Ex C'!Y97</f>
        <v>0</v>
      </c>
      <c r="Z96" s="131">
        <f>+Z$3*'Hours - Ex C'!Z97</f>
        <v>0</v>
      </c>
      <c r="AA96" s="131">
        <f>+AA$3*'Hours - Ex C'!AA97</f>
        <v>0</v>
      </c>
      <c r="AB96" s="131">
        <f>+AB$3*'Hours - Ex C'!AB97</f>
        <v>0</v>
      </c>
    </row>
    <row r="97" spans="1:28" ht="15">
      <c r="A97" s="6" t="s">
        <v>19</v>
      </c>
      <c r="B97" s="132">
        <f t="shared" si="1"/>
        <v>0</v>
      </c>
      <c r="C97" s="131">
        <f>+C$3*'Hours - Ex C'!C98</f>
        <v>0</v>
      </c>
      <c r="D97" s="131">
        <f>+D$3*'Hours - Ex C'!D98</f>
        <v>0</v>
      </c>
      <c r="E97" s="131">
        <f>+E$3*'Hours - Ex C'!E98</f>
        <v>0</v>
      </c>
      <c r="F97" s="131">
        <f>+F$3*'Hours - Ex C'!F98</f>
        <v>0</v>
      </c>
      <c r="G97" s="131">
        <f>+G$3*'Hours - Ex C'!G98</f>
        <v>0</v>
      </c>
      <c r="H97" s="131">
        <f>+H$3*'Hours - Ex C'!H98</f>
        <v>0</v>
      </c>
      <c r="I97" s="131">
        <f>+I$3*'Hours - Ex C'!I98</f>
        <v>0</v>
      </c>
      <c r="J97" s="131">
        <f>+J$3*'Hours - Ex C'!J98</f>
        <v>0</v>
      </c>
      <c r="K97" s="131">
        <f>+K$3*'Hours - Ex C'!K98</f>
        <v>0</v>
      </c>
      <c r="L97" s="131">
        <f>+L$3*'Hours - Ex C'!L98</f>
        <v>0</v>
      </c>
      <c r="M97" s="131">
        <f>+M$3*'Hours - Ex C'!M98</f>
        <v>0</v>
      </c>
      <c r="N97" s="131">
        <f>+N$3*'Hours - Ex C'!N98</f>
        <v>0</v>
      </c>
      <c r="O97" s="131">
        <f>+O$3*'Hours - Ex C'!O98</f>
        <v>0</v>
      </c>
      <c r="P97" s="131">
        <f>+P$3*'Hours - Ex C'!P98</f>
        <v>0</v>
      </c>
      <c r="Q97" s="131">
        <f>+Q$3*'Hours - Ex C'!Q98</f>
        <v>0</v>
      </c>
      <c r="R97" s="131">
        <f>+R$3*'Hours - Ex C'!R98</f>
        <v>0</v>
      </c>
      <c r="S97" s="131">
        <f>+S$3*'Hours - Ex C'!S98</f>
        <v>0</v>
      </c>
      <c r="T97" s="131">
        <f>+T$3*'Hours - Ex C'!T98</f>
        <v>0</v>
      </c>
      <c r="U97" s="131">
        <f>+U$3*'Hours - Ex C'!U98</f>
        <v>0</v>
      </c>
      <c r="V97" s="131">
        <f>+V$3*'Hours - Ex C'!V98</f>
        <v>0</v>
      </c>
      <c r="W97" s="131">
        <f>+W$3*'Hours - Ex C'!W98</f>
        <v>0</v>
      </c>
      <c r="X97" s="131">
        <f>+X$3*'Hours - Ex C'!X98</f>
        <v>0</v>
      </c>
      <c r="Y97" s="131">
        <f>+Y$3*'Hours - Ex C'!Y98</f>
        <v>0</v>
      </c>
      <c r="Z97" s="131">
        <f>+Z$3*'Hours - Ex C'!Z98</f>
        <v>0</v>
      </c>
      <c r="AA97" s="131">
        <f>+AA$3*'Hours - Ex C'!AA98</f>
        <v>0</v>
      </c>
      <c r="AB97" s="131">
        <f>+AB$3*'Hours - Ex C'!AB98</f>
        <v>0</v>
      </c>
    </row>
    <row r="98" spans="1:28" ht="15">
      <c r="A98" s="6" t="s">
        <v>194</v>
      </c>
      <c r="B98" s="132">
        <f t="shared" si="1"/>
        <v>0</v>
      </c>
      <c r="C98" s="131">
        <f>+C$3*'Hours - Ex C'!C99</f>
        <v>0</v>
      </c>
      <c r="D98" s="131">
        <f>+D$3*'Hours - Ex C'!D99</f>
        <v>0</v>
      </c>
      <c r="E98" s="131">
        <f>+E$3*'Hours - Ex C'!E99</f>
        <v>0</v>
      </c>
      <c r="F98" s="131">
        <f>+F$3*'Hours - Ex C'!F99</f>
        <v>0</v>
      </c>
      <c r="G98" s="131">
        <f>+G$3*'Hours - Ex C'!G99</f>
        <v>0</v>
      </c>
      <c r="H98" s="131">
        <f>+H$3*'Hours - Ex C'!H99</f>
        <v>0</v>
      </c>
      <c r="I98" s="131">
        <f>+I$3*'Hours - Ex C'!I99</f>
        <v>0</v>
      </c>
      <c r="J98" s="131">
        <f>+J$3*'Hours - Ex C'!J99</f>
        <v>0</v>
      </c>
      <c r="K98" s="131">
        <f>+K$3*'Hours - Ex C'!K99</f>
        <v>0</v>
      </c>
      <c r="L98" s="131">
        <f>+L$3*'Hours - Ex C'!L99</f>
        <v>0</v>
      </c>
      <c r="M98" s="131">
        <f>+M$3*'Hours - Ex C'!M99</f>
        <v>0</v>
      </c>
      <c r="N98" s="131">
        <f>+N$3*'Hours - Ex C'!N99</f>
        <v>0</v>
      </c>
      <c r="O98" s="131">
        <f>+O$3*'Hours - Ex C'!O99</f>
        <v>0</v>
      </c>
      <c r="P98" s="131">
        <f>+P$3*'Hours - Ex C'!P99</f>
        <v>0</v>
      </c>
      <c r="Q98" s="131">
        <f>+Q$3*'Hours - Ex C'!Q99</f>
        <v>0</v>
      </c>
      <c r="R98" s="131">
        <f>+R$3*'Hours - Ex C'!R99</f>
        <v>0</v>
      </c>
      <c r="S98" s="131">
        <f>+S$3*'Hours - Ex C'!S99</f>
        <v>0</v>
      </c>
      <c r="T98" s="131">
        <f>+T$3*'Hours - Ex C'!T99</f>
        <v>0</v>
      </c>
      <c r="U98" s="131">
        <f>+U$3*'Hours - Ex C'!U99</f>
        <v>0</v>
      </c>
      <c r="V98" s="131">
        <f>+V$3*'Hours - Ex C'!V99</f>
        <v>0</v>
      </c>
      <c r="W98" s="131">
        <f>+W$3*'Hours - Ex C'!W99</f>
        <v>0</v>
      </c>
      <c r="X98" s="131">
        <f>+X$3*'Hours - Ex C'!X99</f>
        <v>0</v>
      </c>
      <c r="Y98" s="131">
        <f>+Y$3*'Hours - Ex C'!Y99</f>
        <v>0</v>
      </c>
      <c r="Z98" s="131">
        <f>+Z$3*'Hours - Ex C'!Z99</f>
        <v>0</v>
      </c>
      <c r="AA98" s="131">
        <f>+AA$3*'Hours - Ex C'!AA99</f>
        <v>0</v>
      </c>
      <c r="AB98" s="131">
        <f>+AB$3*'Hours - Ex C'!AB99</f>
        <v>0</v>
      </c>
    </row>
    <row r="99" spans="1:28" ht="15">
      <c r="A99" s="85" t="s">
        <v>411</v>
      </c>
      <c r="B99" s="132">
        <f t="shared" si="1"/>
        <v>1049.45269</v>
      </c>
      <c r="C99" s="131">
        <f>+C$3*'Hours - Ex C'!C100</f>
        <v>0</v>
      </c>
      <c r="D99" s="131">
        <f>+D$3*'Hours - Ex C'!D100</f>
        <v>0</v>
      </c>
      <c r="E99" s="131">
        <f>+E$3*'Hours - Ex C'!E100</f>
        <v>0</v>
      </c>
      <c r="F99" s="131">
        <f>+F$3*'Hours - Ex C'!F100</f>
        <v>0</v>
      </c>
      <c r="G99" s="131">
        <f>+G$3*'Hours - Ex C'!G100</f>
        <v>0</v>
      </c>
      <c r="H99" s="131">
        <f>+H$3*'Hours - Ex C'!H100</f>
        <v>0</v>
      </c>
      <c r="I99" s="131">
        <f>+I$3*'Hours - Ex C'!I100</f>
        <v>349.69925249999994</v>
      </c>
      <c r="J99" s="131">
        <f>+J$3*'Hours - Ex C'!J100</f>
        <v>0</v>
      </c>
      <c r="K99" s="131">
        <f>+K$3*'Hours - Ex C'!K100</f>
        <v>0</v>
      </c>
      <c r="L99" s="131">
        <f>+L$3*'Hours - Ex C'!L100</f>
        <v>699.7534375</v>
      </c>
      <c r="M99" s="131">
        <f>+M$3*'Hours - Ex C'!M100</f>
        <v>0</v>
      </c>
      <c r="N99" s="131">
        <f>+N$3*'Hours - Ex C'!N100</f>
        <v>0</v>
      </c>
      <c r="O99" s="131">
        <f>+O$3*'Hours - Ex C'!O100</f>
        <v>0</v>
      </c>
      <c r="P99" s="131">
        <f>+P$3*'Hours - Ex C'!P100</f>
        <v>0</v>
      </c>
      <c r="Q99" s="131">
        <f>+Q$3*'Hours - Ex C'!Q100</f>
        <v>0</v>
      </c>
      <c r="R99" s="131">
        <f>+R$3*'Hours - Ex C'!R100</f>
        <v>0</v>
      </c>
      <c r="S99" s="131">
        <f>+S$3*'Hours - Ex C'!S100</f>
        <v>0</v>
      </c>
      <c r="T99" s="131">
        <f>+T$3*'Hours - Ex C'!T100</f>
        <v>0</v>
      </c>
      <c r="U99" s="131">
        <f>+U$3*'Hours - Ex C'!U100</f>
        <v>0</v>
      </c>
      <c r="V99" s="131">
        <f>+V$3*'Hours - Ex C'!V100</f>
        <v>0</v>
      </c>
      <c r="W99" s="131">
        <f>+W$3*'Hours - Ex C'!W100</f>
        <v>0</v>
      </c>
      <c r="X99" s="131">
        <f>+X$3*'Hours - Ex C'!X100</f>
        <v>0</v>
      </c>
      <c r="Y99" s="131">
        <f>+Y$3*'Hours - Ex C'!Y100</f>
        <v>0</v>
      </c>
      <c r="Z99" s="131">
        <f>+Z$3*'Hours - Ex C'!Z100</f>
        <v>0</v>
      </c>
      <c r="AA99" s="131">
        <f>+AA$3*'Hours - Ex C'!AA100</f>
        <v>0</v>
      </c>
      <c r="AB99" s="131">
        <f>+AB$3*'Hours - Ex C'!AB100</f>
        <v>0</v>
      </c>
    </row>
    <row r="100" spans="1:28" s="13" customFormat="1" ht="25.5" customHeight="1">
      <c r="A100" s="111" t="s">
        <v>114</v>
      </c>
      <c r="B100" s="132">
        <f t="shared" si="1"/>
        <v>0</v>
      </c>
      <c r="C100" s="131">
        <f>+C$3*'Hours - Ex C'!C101</f>
        <v>0</v>
      </c>
      <c r="D100" s="131">
        <f>+D$3*'Hours - Ex C'!D101</f>
        <v>0</v>
      </c>
      <c r="E100" s="131">
        <f>+E$3*'Hours - Ex C'!E101</f>
        <v>0</v>
      </c>
      <c r="F100" s="131">
        <f>+F$3*'Hours - Ex C'!F101</f>
        <v>0</v>
      </c>
      <c r="G100" s="131">
        <f>+G$3*'Hours - Ex C'!G101</f>
        <v>0</v>
      </c>
      <c r="H100" s="131">
        <f>+H$3*'Hours - Ex C'!H101</f>
        <v>0</v>
      </c>
      <c r="I100" s="131">
        <f>+I$3*'Hours - Ex C'!I101</f>
        <v>0</v>
      </c>
      <c r="J100" s="131">
        <f>+J$3*'Hours - Ex C'!J101</f>
        <v>0</v>
      </c>
      <c r="K100" s="131">
        <f>+K$3*'Hours - Ex C'!K101</f>
        <v>0</v>
      </c>
      <c r="L100" s="131">
        <f>+L$3*'Hours - Ex C'!L101</f>
        <v>0</v>
      </c>
      <c r="M100" s="131">
        <f>+M$3*'Hours - Ex C'!M101</f>
        <v>0</v>
      </c>
      <c r="N100" s="131">
        <f>+N$3*'Hours - Ex C'!N101</f>
        <v>0</v>
      </c>
      <c r="O100" s="131">
        <f>+O$3*'Hours - Ex C'!O101</f>
        <v>0</v>
      </c>
      <c r="P100" s="131">
        <f>+P$3*'Hours - Ex C'!P101</f>
        <v>0</v>
      </c>
      <c r="Q100" s="131">
        <f>+Q$3*'Hours - Ex C'!Q101</f>
        <v>0</v>
      </c>
      <c r="R100" s="131">
        <f>+R$3*'Hours - Ex C'!R101</f>
        <v>0</v>
      </c>
      <c r="S100" s="131">
        <f>+S$3*'Hours - Ex C'!S101</f>
        <v>0</v>
      </c>
      <c r="T100" s="131">
        <f>+T$3*'Hours - Ex C'!T101</f>
        <v>0</v>
      </c>
      <c r="U100" s="131">
        <f>+U$3*'Hours - Ex C'!U101</f>
        <v>0</v>
      </c>
      <c r="V100" s="131">
        <f>+V$3*'Hours - Ex C'!V101</f>
        <v>0</v>
      </c>
      <c r="W100" s="131">
        <f>+W$3*'Hours - Ex C'!W101</f>
        <v>0</v>
      </c>
      <c r="X100" s="131">
        <f>+X$3*'Hours - Ex C'!X101</f>
        <v>0</v>
      </c>
      <c r="Y100" s="131">
        <f>+Y$3*'Hours - Ex C'!Y101</f>
        <v>0</v>
      </c>
      <c r="Z100" s="131">
        <f>+Z$3*'Hours - Ex C'!Z101</f>
        <v>0</v>
      </c>
      <c r="AA100" s="131">
        <f>+AA$3*'Hours - Ex C'!AA101</f>
        <v>0</v>
      </c>
      <c r="AB100" s="131">
        <f>+AB$3*'Hours - Ex C'!AB101</f>
        <v>0</v>
      </c>
    </row>
    <row r="101" spans="1:28" ht="15.75">
      <c r="A101" s="108" t="s">
        <v>54</v>
      </c>
      <c r="B101" s="132">
        <f t="shared" si="1"/>
        <v>0</v>
      </c>
      <c r="C101" s="131">
        <f>+C$3*'Hours - Ex C'!C102</f>
        <v>0</v>
      </c>
      <c r="D101" s="131">
        <f>+D$3*'Hours - Ex C'!D102</f>
        <v>0</v>
      </c>
      <c r="E101" s="131">
        <f>+E$3*'Hours - Ex C'!E102</f>
        <v>0</v>
      </c>
      <c r="F101" s="131">
        <f>+F$3*'Hours - Ex C'!F102</f>
        <v>0</v>
      </c>
      <c r="G101" s="131">
        <f>+G$3*'Hours - Ex C'!G102</f>
        <v>0</v>
      </c>
      <c r="H101" s="131">
        <f>+H$3*'Hours - Ex C'!H102</f>
        <v>0</v>
      </c>
      <c r="I101" s="131">
        <f>+I$3*'Hours - Ex C'!I102</f>
        <v>0</v>
      </c>
      <c r="J101" s="131">
        <f>+J$3*'Hours - Ex C'!J102</f>
        <v>0</v>
      </c>
      <c r="K101" s="131">
        <f>+K$3*'Hours - Ex C'!K102</f>
        <v>0</v>
      </c>
      <c r="L101" s="131">
        <f>+L$3*'Hours - Ex C'!L102</f>
        <v>0</v>
      </c>
      <c r="M101" s="131">
        <f>+M$3*'Hours - Ex C'!M102</f>
        <v>0</v>
      </c>
      <c r="N101" s="131">
        <f>+N$3*'Hours - Ex C'!N102</f>
        <v>0</v>
      </c>
      <c r="O101" s="131">
        <f>+O$3*'Hours - Ex C'!O102</f>
        <v>0</v>
      </c>
      <c r="P101" s="131">
        <f>+P$3*'Hours - Ex C'!P102</f>
        <v>0</v>
      </c>
      <c r="Q101" s="131">
        <f>+Q$3*'Hours - Ex C'!Q102</f>
        <v>0</v>
      </c>
      <c r="R101" s="131">
        <f>+R$3*'Hours - Ex C'!R102</f>
        <v>0</v>
      </c>
      <c r="S101" s="131">
        <f>+S$3*'Hours - Ex C'!S102</f>
        <v>0</v>
      </c>
      <c r="T101" s="131">
        <f>+T$3*'Hours - Ex C'!T102</f>
        <v>0</v>
      </c>
      <c r="U101" s="131">
        <f>+U$3*'Hours - Ex C'!U102</f>
        <v>0</v>
      </c>
      <c r="V101" s="131">
        <f>+V$3*'Hours - Ex C'!V102</f>
        <v>0</v>
      </c>
      <c r="W101" s="131">
        <f>+W$3*'Hours - Ex C'!W102</f>
        <v>0</v>
      </c>
      <c r="X101" s="131">
        <f>+X$3*'Hours - Ex C'!X102</f>
        <v>0</v>
      </c>
      <c r="Y101" s="131">
        <f>+Y$3*'Hours - Ex C'!Y102</f>
        <v>0</v>
      </c>
      <c r="Z101" s="131">
        <f>+Z$3*'Hours - Ex C'!Z102</f>
        <v>0</v>
      </c>
      <c r="AA101" s="131">
        <f>+AA$3*'Hours - Ex C'!AA102</f>
        <v>0</v>
      </c>
      <c r="AB101" s="131">
        <f>+AB$3*'Hours - Ex C'!AB102</f>
        <v>0</v>
      </c>
    </row>
    <row r="102" spans="1:28" ht="15">
      <c r="A102" s="6" t="s">
        <v>51</v>
      </c>
      <c r="B102" s="132">
        <f t="shared" si="1"/>
        <v>427.1588750000001</v>
      </c>
      <c r="C102" s="131">
        <f>+C$3*'Hours - Ex C'!C103</f>
        <v>0</v>
      </c>
      <c r="D102" s="131">
        <f>+D$3*'Hours - Ex C'!D103</f>
        <v>0</v>
      </c>
      <c r="E102" s="131">
        <f>+E$3*'Hours - Ex C'!E103</f>
        <v>0</v>
      </c>
      <c r="F102" s="131">
        <f>+F$3*'Hours - Ex C'!F103</f>
        <v>0</v>
      </c>
      <c r="G102" s="131">
        <f>+G$3*'Hours - Ex C'!G103</f>
        <v>0</v>
      </c>
      <c r="H102" s="131">
        <f>+H$3*'Hours - Ex C'!H103</f>
        <v>0</v>
      </c>
      <c r="I102" s="131">
        <f>+I$3*'Hours - Ex C'!I103</f>
        <v>0</v>
      </c>
      <c r="J102" s="131">
        <f>+J$3*'Hours - Ex C'!J103</f>
        <v>210.78005000000002</v>
      </c>
      <c r="K102" s="131">
        <f>+K$3*'Hours - Ex C'!K103</f>
        <v>0</v>
      </c>
      <c r="L102" s="131">
        <f>+L$3*'Hours - Ex C'!L103</f>
        <v>0</v>
      </c>
      <c r="M102" s="131">
        <f>+M$3*'Hours - Ex C'!M103</f>
        <v>0</v>
      </c>
      <c r="N102" s="131">
        <f>+N$3*'Hours - Ex C'!N103</f>
        <v>0</v>
      </c>
      <c r="O102" s="131">
        <f>+O$3*'Hours - Ex C'!O103</f>
        <v>114.10867812500001</v>
      </c>
      <c r="P102" s="131">
        <f>+P$3*'Hours - Ex C'!P103</f>
        <v>102.27014687500001</v>
      </c>
      <c r="Q102" s="131">
        <f>+Q$3*'Hours - Ex C'!Q103</f>
        <v>0</v>
      </c>
      <c r="R102" s="131">
        <f>+R$3*'Hours - Ex C'!R103</f>
        <v>0</v>
      </c>
      <c r="S102" s="131">
        <f>+S$3*'Hours - Ex C'!S103</f>
        <v>0</v>
      </c>
      <c r="T102" s="131">
        <f>+T$3*'Hours - Ex C'!T103</f>
        <v>0</v>
      </c>
      <c r="U102" s="131">
        <f>+U$3*'Hours - Ex C'!U103</f>
        <v>0</v>
      </c>
      <c r="V102" s="131">
        <f>+V$3*'Hours - Ex C'!V103</f>
        <v>0</v>
      </c>
      <c r="W102" s="131">
        <f>+W$3*'Hours - Ex C'!W103</f>
        <v>0</v>
      </c>
      <c r="X102" s="131">
        <f>+X$3*'Hours - Ex C'!X103</f>
        <v>0</v>
      </c>
      <c r="Y102" s="131">
        <f>+Y$3*'Hours - Ex C'!Y103</f>
        <v>0</v>
      </c>
      <c r="Z102" s="131">
        <f>+Z$3*'Hours - Ex C'!Z103</f>
        <v>0</v>
      </c>
      <c r="AA102" s="131">
        <f>+AA$3*'Hours - Ex C'!AA103</f>
        <v>0</v>
      </c>
      <c r="AB102" s="131">
        <f>+AB$3*'Hours - Ex C'!AB103</f>
        <v>0</v>
      </c>
    </row>
    <row r="103" spans="1:28" ht="15">
      <c r="A103" s="6" t="s">
        <v>52</v>
      </c>
      <c r="B103" s="132">
        <f t="shared" si="1"/>
        <v>1348.3218125</v>
      </c>
      <c r="C103" s="131">
        <f>+C$3*'Hours - Ex C'!C104</f>
        <v>0</v>
      </c>
      <c r="D103" s="131">
        <f>+D$3*'Hours - Ex C'!D104</f>
        <v>0</v>
      </c>
      <c r="E103" s="131">
        <f>+E$3*'Hours - Ex C'!E104</f>
        <v>0</v>
      </c>
      <c r="F103" s="131">
        <f>+F$3*'Hours - Ex C'!F104</f>
        <v>0</v>
      </c>
      <c r="G103" s="131">
        <f>+G$3*'Hours - Ex C'!G104</f>
        <v>0</v>
      </c>
      <c r="H103" s="131">
        <f>+H$3*'Hours - Ex C'!H104</f>
        <v>0</v>
      </c>
      <c r="I103" s="131">
        <f>+I$3*'Hours - Ex C'!I104</f>
        <v>0</v>
      </c>
      <c r="J103" s="131">
        <f>+J$3*'Hours - Ex C'!J104</f>
        <v>263.47506250000004</v>
      </c>
      <c r="K103" s="131">
        <f>+K$3*'Hours - Ex C'!K104</f>
        <v>0</v>
      </c>
      <c r="L103" s="131">
        <f>+L$3*'Hours - Ex C'!L104</f>
        <v>349.87671875</v>
      </c>
      <c r="M103" s="131">
        <f>+M$3*'Hours - Ex C'!M104</f>
        <v>0</v>
      </c>
      <c r="N103" s="131">
        <f>+N$3*'Hours - Ex C'!N104</f>
        <v>290.37385</v>
      </c>
      <c r="O103" s="131">
        <f>+O$3*'Hours - Ex C'!O104</f>
        <v>342.32603437500006</v>
      </c>
      <c r="P103" s="131">
        <f>+P$3*'Hours - Ex C'!P104</f>
        <v>102.27014687500001</v>
      </c>
      <c r="Q103" s="131">
        <f>+Q$3*'Hours - Ex C'!Q104</f>
        <v>0</v>
      </c>
      <c r="R103" s="131">
        <f>+R$3*'Hours - Ex C'!R104</f>
        <v>0</v>
      </c>
      <c r="S103" s="131">
        <f>+S$3*'Hours - Ex C'!S104</f>
        <v>0</v>
      </c>
      <c r="T103" s="131">
        <f>+T$3*'Hours - Ex C'!T104</f>
        <v>0</v>
      </c>
      <c r="U103" s="131">
        <f>+U$3*'Hours - Ex C'!U104</f>
        <v>0</v>
      </c>
      <c r="V103" s="131">
        <f>+V$3*'Hours - Ex C'!V104</f>
        <v>0</v>
      </c>
      <c r="W103" s="131">
        <f>+W$3*'Hours - Ex C'!W104</f>
        <v>0</v>
      </c>
      <c r="X103" s="131">
        <f>+X$3*'Hours - Ex C'!X104</f>
        <v>0</v>
      </c>
      <c r="Y103" s="131">
        <f>+Y$3*'Hours - Ex C'!Y104</f>
        <v>0</v>
      </c>
      <c r="Z103" s="131">
        <f>+Z$3*'Hours - Ex C'!Z104</f>
        <v>0</v>
      </c>
      <c r="AA103" s="131">
        <f>+AA$3*'Hours - Ex C'!AA104</f>
        <v>0</v>
      </c>
      <c r="AB103" s="131">
        <f>+AB$3*'Hours - Ex C'!AB104</f>
        <v>0</v>
      </c>
    </row>
    <row r="104" spans="1:28" ht="15">
      <c r="A104" s="6" t="s">
        <v>53</v>
      </c>
      <c r="B104" s="132">
        <f t="shared" si="1"/>
        <v>698.2930093750001</v>
      </c>
      <c r="C104" s="131">
        <f>+C$3*'Hours - Ex C'!C105</f>
        <v>0</v>
      </c>
      <c r="D104" s="131">
        <f>+D$3*'Hours - Ex C'!D105</f>
        <v>0</v>
      </c>
      <c r="E104" s="131">
        <f>+E$3*'Hours - Ex C'!E105</f>
        <v>0</v>
      </c>
      <c r="F104" s="131">
        <f>+F$3*'Hours - Ex C'!F105</f>
        <v>0</v>
      </c>
      <c r="G104" s="131">
        <f>+G$3*'Hours - Ex C'!G105</f>
        <v>0</v>
      </c>
      <c r="H104" s="131">
        <f>+H$3*'Hours - Ex C'!H105</f>
        <v>0</v>
      </c>
      <c r="I104" s="131">
        <f>+I$3*'Hours - Ex C'!I105</f>
        <v>0</v>
      </c>
      <c r="J104" s="131">
        <f>+J$3*'Hours - Ex C'!J105</f>
        <v>210.78005000000002</v>
      </c>
      <c r="K104" s="131">
        <f>+K$3*'Hours - Ex C'!K105</f>
        <v>0</v>
      </c>
      <c r="L104" s="131">
        <f>+L$3*'Hours - Ex C'!L105</f>
        <v>0</v>
      </c>
      <c r="M104" s="131">
        <f>+M$3*'Hours - Ex C'!M105</f>
        <v>0</v>
      </c>
      <c r="N104" s="131">
        <f>+N$3*'Hours - Ex C'!N105</f>
        <v>145.186925</v>
      </c>
      <c r="O104" s="131">
        <f>+O$3*'Hours - Ex C'!O105</f>
        <v>342.32603437500006</v>
      </c>
      <c r="P104" s="131">
        <f>+P$3*'Hours - Ex C'!P105</f>
        <v>0</v>
      </c>
      <c r="Q104" s="131">
        <f>+Q$3*'Hours - Ex C'!Q105</f>
        <v>0</v>
      </c>
      <c r="R104" s="131">
        <f>+R$3*'Hours - Ex C'!R105</f>
        <v>0</v>
      </c>
      <c r="S104" s="131">
        <f>+S$3*'Hours - Ex C'!S105</f>
        <v>0</v>
      </c>
      <c r="T104" s="131">
        <f>+T$3*'Hours - Ex C'!T105</f>
        <v>0</v>
      </c>
      <c r="U104" s="131">
        <f>+U$3*'Hours - Ex C'!U105</f>
        <v>0</v>
      </c>
      <c r="V104" s="131">
        <f>+V$3*'Hours - Ex C'!V105</f>
        <v>0</v>
      </c>
      <c r="W104" s="131">
        <f>+W$3*'Hours - Ex C'!W105</f>
        <v>0</v>
      </c>
      <c r="X104" s="131">
        <f>+X$3*'Hours - Ex C'!X105</f>
        <v>0</v>
      </c>
      <c r="Y104" s="131">
        <f>+Y$3*'Hours - Ex C'!Y105</f>
        <v>0</v>
      </c>
      <c r="Z104" s="131">
        <f>+Z$3*'Hours - Ex C'!Z105</f>
        <v>0</v>
      </c>
      <c r="AA104" s="131">
        <f>+AA$3*'Hours - Ex C'!AA105</f>
        <v>0</v>
      </c>
      <c r="AB104" s="131">
        <f>+AB$3*'Hours - Ex C'!AB105</f>
        <v>0</v>
      </c>
    </row>
    <row r="105" spans="1:28" ht="15">
      <c r="A105" s="95"/>
      <c r="B105" s="132">
        <f t="shared" si="1"/>
        <v>0</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row>
    <row r="106" spans="1:28" ht="15">
      <c r="A106" s="15" t="s">
        <v>341</v>
      </c>
      <c r="B106" s="132">
        <f t="shared" si="1"/>
        <v>374.4638625</v>
      </c>
      <c r="C106" s="131">
        <f>+C$3*'Hours - Ex C'!C108</f>
        <v>0</v>
      </c>
      <c r="D106" s="131">
        <f>+D$3*'Hours - Ex C'!D108</f>
        <v>0</v>
      </c>
      <c r="E106" s="131">
        <f>+E$3*'Hours - Ex C'!E108</f>
        <v>0</v>
      </c>
      <c r="F106" s="131">
        <f>+F$3*'Hours - Ex C'!F108</f>
        <v>0</v>
      </c>
      <c r="G106" s="131">
        <f>+G$3*'Hours - Ex C'!G108</f>
        <v>0</v>
      </c>
      <c r="H106" s="131">
        <f>+H$3*'Hours - Ex C'!H108</f>
        <v>0</v>
      </c>
      <c r="I106" s="131">
        <f>+I$3*'Hours - Ex C'!I108</f>
        <v>0</v>
      </c>
      <c r="J106" s="131">
        <f>+J$3*'Hours - Ex C'!J108</f>
        <v>158.0850375</v>
      </c>
      <c r="K106" s="131">
        <f>+K$3*'Hours - Ex C'!K108</f>
        <v>0</v>
      </c>
      <c r="L106" s="131">
        <f>+L$3*'Hours - Ex C'!L108</f>
        <v>0</v>
      </c>
      <c r="M106" s="131">
        <f>+M$3*'Hours - Ex C'!M108</f>
        <v>0</v>
      </c>
      <c r="N106" s="131">
        <f>+N$3*'Hours - Ex C'!N108</f>
        <v>0</v>
      </c>
      <c r="O106" s="131">
        <f>+O$3*'Hours - Ex C'!O108</f>
        <v>114.10867812500001</v>
      </c>
      <c r="P106" s="131">
        <f>+P$3*'Hours - Ex C'!P108</f>
        <v>102.27014687500001</v>
      </c>
      <c r="Q106" s="131">
        <f>+Q$3*'Hours - Ex C'!Q108</f>
        <v>0</v>
      </c>
      <c r="R106" s="131">
        <f>+R$3*'Hours - Ex C'!R108</f>
        <v>0</v>
      </c>
      <c r="S106" s="131">
        <f>+S$3*'Hours - Ex C'!S108</f>
        <v>0</v>
      </c>
      <c r="T106" s="131">
        <f>+T$3*'Hours - Ex C'!T108</f>
        <v>0</v>
      </c>
      <c r="U106" s="131">
        <f>+U$3*'Hours - Ex C'!U108</f>
        <v>0</v>
      </c>
      <c r="V106" s="131">
        <f>+V$3*'Hours - Ex C'!V108</f>
        <v>0</v>
      </c>
      <c r="W106" s="131">
        <f>+W$3*'Hours - Ex C'!W108</f>
        <v>0</v>
      </c>
      <c r="X106" s="131">
        <f>+X$3*'Hours - Ex C'!X108</f>
        <v>0</v>
      </c>
      <c r="Y106" s="131">
        <f>+Y$3*'Hours - Ex C'!Y108</f>
        <v>0</v>
      </c>
      <c r="Z106" s="131">
        <f>+Z$3*'Hours - Ex C'!Z108</f>
        <v>0</v>
      </c>
      <c r="AA106" s="131">
        <f>+AA$3*'Hours - Ex C'!AA108</f>
        <v>0</v>
      </c>
      <c r="AB106" s="131">
        <f>+AB$3*'Hours - Ex C'!AB108</f>
        <v>0</v>
      </c>
    </row>
    <row r="107" spans="1:28" ht="15">
      <c r="A107" s="15" t="s">
        <v>344</v>
      </c>
      <c r="B107" s="132">
        <f t="shared" si="1"/>
        <v>219.49870312500002</v>
      </c>
      <c r="C107" s="131">
        <f>+C$3*'Hours - Ex C'!C109</f>
        <v>0</v>
      </c>
      <c r="D107" s="131">
        <f>+D$3*'Hours - Ex C'!D109</f>
        <v>0</v>
      </c>
      <c r="E107" s="131">
        <f>+E$3*'Hours - Ex C'!E109</f>
        <v>0</v>
      </c>
      <c r="F107" s="131">
        <f>+F$3*'Hours - Ex C'!F109</f>
        <v>0</v>
      </c>
      <c r="G107" s="131">
        <f>+G$3*'Hours - Ex C'!G109</f>
        <v>0</v>
      </c>
      <c r="H107" s="131">
        <f>+H$3*'Hours - Ex C'!H109</f>
        <v>0</v>
      </c>
      <c r="I107" s="131">
        <f>+I$3*'Hours - Ex C'!I109</f>
        <v>0</v>
      </c>
      <c r="J107" s="131">
        <f>+J$3*'Hours - Ex C'!J109</f>
        <v>105.39002500000001</v>
      </c>
      <c r="K107" s="131">
        <f>+K$3*'Hours - Ex C'!K109</f>
        <v>0</v>
      </c>
      <c r="L107" s="131">
        <f>+L$3*'Hours - Ex C'!L109</f>
        <v>0</v>
      </c>
      <c r="M107" s="131">
        <f>+M$3*'Hours - Ex C'!M109</f>
        <v>0</v>
      </c>
      <c r="N107" s="131">
        <f>+N$3*'Hours - Ex C'!N109</f>
        <v>0</v>
      </c>
      <c r="O107" s="131">
        <f>+O$3*'Hours - Ex C'!O109</f>
        <v>114.10867812500001</v>
      </c>
      <c r="P107" s="131">
        <f>+P$3*'Hours - Ex C'!P109</f>
        <v>0</v>
      </c>
      <c r="Q107" s="131">
        <f>+Q$3*'Hours - Ex C'!Q109</f>
        <v>0</v>
      </c>
      <c r="R107" s="131">
        <f>+R$3*'Hours - Ex C'!R109</f>
        <v>0</v>
      </c>
      <c r="S107" s="131">
        <f>+S$3*'Hours - Ex C'!S109</f>
        <v>0</v>
      </c>
      <c r="T107" s="131">
        <f>+T$3*'Hours - Ex C'!T109</f>
        <v>0</v>
      </c>
      <c r="U107" s="131">
        <f>+U$3*'Hours - Ex C'!U109</f>
        <v>0</v>
      </c>
      <c r="V107" s="131">
        <f>+V$3*'Hours - Ex C'!V109</f>
        <v>0</v>
      </c>
      <c r="W107" s="131">
        <f>+W$3*'Hours - Ex C'!W109</f>
        <v>0</v>
      </c>
      <c r="X107" s="131">
        <f>+X$3*'Hours - Ex C'!X109</f>
        <v>0</v>
      </c>
      <c r="Y107" s="131">
        <f>+Y$3*'Hours - Ex C'!Y109</f>
        <v>0</v>
      </c>
      <c r="Z107" s="131">
        <f>+Z$3*'Hours - Ex C'!Z109</f>
        <v>0</v>
      </c>
      <c r="AA107" s="131">
        <f>+AA$3*'Hours - Ex C'!AA109</f>
        <v>0</v>
      </c>
      <c r="AB107" s="131">
        <f>+AB$3*'Hours - Ex C'!AB109</f>
        <v>0</v>
      </c>
    </row>
    <row r="108" spans="1:28" ht="15">
      <c r="A108" s="15" t="s">
        <v>343</v>
      </c>
      <c r="B108" s="132">
        <f t="shared" si="1"/>
        <v>219.49870312500002</v>
      </c>
      <c r="C108" s="131">
        <f>+C$3*'Hours - Ex C'!C110</f>
        <v>0</v>
      </c>
      <c r="D108" s="131">
        <f>+D$3*'Hours - Ex C'!D110</f>
        <v>0</v>
      </c>
      <c r="E108" s="131">
        <f>+E$3*'Hours - Ex C'!E110</f>
        <v>0</v>
      </c>
      <c r="F108" s="131">
        <f>+F$3*'Hours - Ex C'!F110</f>
        <v>0</v>
      </c>
      <c r="G108" s="131">
        <f>+G$3*'Hours - Ex C'!G110</f>
        <v>0</v>
      </c>
      <c r="H108" s="131">
        <f>+H$3*'Hours - Ex C'!H110</f>
        <v>0</v>
      </c>
      <c r="I108" s="131">
        <f>+I$3*'Hours - Ex C'!I110</f>
        <v>0</v>
      </c>
      <c r="J108" s="131">
        <f>+J$3*'Hours - Ex C'!J110</f>
        <v>105.39002500000001</v>
      </c>
      <c r="K108" s="131">
        <f>+K$3*'Hours - Ex C'!K110</f>
        <v>0</v>
      </c>
      <c r="L108" s="131">
        <f>+L$3*'Hours - Ex C'!L110</f>
        <v>0</v>
      </c>
      <c r="M108" s="131">
        <f>+M$3*'Hours - Ex C'!M110</f>
        <v>0</v>
      </c>
      <c r="N108" s="131">
        <f>+N$3*'Hours - Ex C'!N110</f>
        <v>0</v>
      </c>
      <c r="O108" s="131">
        <f>+O$3*'Hours - Ex C'!O110</f>
        <v>114.10867812500001</v>
      </c>
      <c r="P108" s="131">
        <f>+P$3*'Hours - Ex C'!P110</f>
        <v>0</v>
      </c>
      <c r="Q108" s="131">
        <f>+Q$3*'Hours - Ex C'!Q110</f>
        <v>0</v>
      </c>
      <c r="R108" s="131">
        <f>+R$3*'Hours - Ex C'!R110</f>
        <v>0</v>
      </c>
      <c r="S108" s="131">
        <f>+S$3*'Hours - Ex C'!S110</f>
        <v>0</v>
      </c>
      <c r="T108" s="131">
        <f>+T$3*'Hours - Ex C'!T110</f>
        <v>0</v>
      </c>
      <c r="U108" s="131">
        <f>+U$3*'Hours - Ex C'!U110</f>
        <v>0</v>
      </c>
      <c r="V108" s="131">
        <f>+V$3*'Hours - Ex C'!V110</f>
        <v>0</v>
      </c>
      <c r="W108" s="131">
        <f>+W$3*'Hours - Ex C'!W110</f>
        <v>0</v>
      </c>
      <c r="X108" s="131">
        <f>+X$3*'Hours - Ex C'!X110</f>
        <v>0</v>
      </c>
      <c r="Y108" s="131">
        <f>+Y$3*'Hours - Ex C'!Y110</f>
        <v>0</v>
      </c>
      <c r="Z108" s="131">
        <f>+Z$3*'Hours - Ex C'!Z110</f>
        <v>0</v>
      </c>
      <c r="AA108" s="131">
        <f>+AA$3*'Hours - Ex C'!AA110</f>
        <v>0</v>
      </c>
      <c r="AB108" s="131">
        <f>+AB$3*'Hours - Ex C'!AB110</f>
        <v>0</v>
      </c>
    </row>
    <row r="109" spans="1:28" ht="15">
      <c r="A109" s="95"/>
      <c r="B109" s="132">
        <f t="shared" si="1"/>
        <v>0</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row>
    <row r="110" spans="1:28" ht="15">
      <c r="A110" s="15" t="s">
        <v>352</v>
      </c>
      <c r="B110" s="132">
        <f t="shared" si="1"/>
        <v>1479.7626796875002</v>
      </c>
      <c r="C110" s="131">
        <f>+C$3*'Hours - Ex C'!C112</f>
        <v>0</v>
      </c>
      <c r="D110" s="131">
        <f>+D$3*'Hours - Ex C'!D112</f>
        <v>0</v>
      </c>
      <c r="E110" s="131">
        <f>+E$3*'Hours - Ex C'!E112</f>
        <v>0</v>
      </c>
      <c r="F110" s="131">
        <f>+F$3*'Hours - Ex C'!F112</f>
        <v>0</v>
      </c>
      <c r="G110" s="131">
        <f>+G$3*'Hours - Ex C'!G112</f>
        <v>0</v>
      </c>
      <c r="H110" s="131">
        <f>+H$3*'Hours - Ex C'!H112</f>
        <v>0</v>
      </c>
      <c r="I110" s="131">
        <f>+I$3*'Hours - Ex C'!I112</f>
        <v>0</v>
      </c>
      <c r="J110" s="131">
        <f>+J$3*'Hours - Ex C'!J112</f>
        <v>368.8650875</v>
      </c>
      <c r="K110" s="131">
        <f>+K$3*'Hours - Ex C'!K112</f>
        <v>0</v>
      </c>
      <c r="L110" s="131">
        <f>+L$3*'Hours - Ex C'!L112</f>
        <v>524.815078125</v>
      </c>
      <c r="M110" s="131">
        <f>+M$3*'Hours - Ex C'!M112</f>
        <v>0</v>
      </c>
      <c r="N110" s="131">
        <f>+N$3*'Hours - Ex C'!N112</f>
        <v>72.5934625</v>
      </c>
      <c r="O110" s="131">
        <f>+O$3*'Hours - Ex C'!O112</f>
        <v>513.4890515625001</v>
      </c>
      <c r="P110" s="131">
        <f>+P$3*'Hours - Ex C'!P112</f>
        <v>0</v>
      </c>
      <c r="Q110" s="131">
        <f>+Q$3*'Hours - Ex C'!Q112</f>
        <v>0</v>
      </c>
      <c r="R110" s="131">
        <f>+R$3*'Hours - Ex C'!R112</f>
        <v>0</v>
      </c>
      <c r="S110" s="131">
        <f>+S$3*'Hours - Ex C'!S112</f>
        <v>0</v>
      </c>
      <c r="T110" s="131">
        <f>+T$3*'Hours - Ex C'!T112</f>
        <v>0</v>
      </c>
      <c r="U110" s="131">
        <f>+U$3*'Hours - Ex C'!U112</f>
        <v>0</v>
      </c>
      <c r="V110" s="131">
        <f>+V$3*'Hours - Ex C'!V112</f>
        <v>0</v>
      </c>
      <c r="W110" s="131">
        <f>+W$3*'Hours - Ex C'!W112</f>
        <v>0</v>
      </c>
      <c r="X110" s="131">
        <f>+X$3*'Hours - Ex C'!X112</f>
        <v>0</v>
      </c>
      <c r="Y110" s="131">
        <f>+Y$3*'Hours - Ex C'!Y112</f>
        <v>0</v>
      </c>
      <c r="Z110" s="131">
        <f>+Z$3*'Hours - Ex C'!Z112</f>
        <v>0</v>
      </c>
      <c r="AA110" s="131">
        <f>+AA$3*'Hours - Ex C'!AA112</f>
        <v>0</v>
      </c>
      <c r="AB110" s="131">
        <f>+AB$3*'Hours - Ex C'!AB112</f>
        <v>0</v>
      </c>
    </row>
    <row r="111" spans="1:28" ht="15">
      <c r="A111" s="95"/>
      <c r="B111" s="132">
        <f t="shared" si="1"/>
        <v>0</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row>
    <row r="112" spans="1:28" ht="15">
      <c r="A112" s="95"/>
      <c r="B112" s="132">
        <f t="shared" si="1"/>
        <v>0</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row>
    <row r="113" spans="1:28" ht="15.75">
      <c r="A113" s="108" t="s">
        <v>55</v>
      </c>
      <c r="B113" s="132">
        <f t="shared" si="1"/>
        <v>0</v>
      </c>
      <c r="C113" s="131">
        <f>+C$3*'Hours - Ex C'!C115</f>
        <v>0</v>
      </c>
      <c r="D113" s="131">
        <f>+D$3*'Hours - Ex C'!D115</f>
        <v>0</v>
      </c>
      <c r="E113" s="131">
        <f>+E$3*'Hours - Ex C'!E115</f>
        <v>0</v>
      </c>
      <c r="F113" s="131">
        <f>+F$3*'Hours - Ex C'!F115</f>
        <v>0</v>
      </c>
      <c r="G113" s="131">
        <f>+G$3*'Hours - Ex C'!G115</f>
        <v>0</v>
      </c>
      <c r="H113" s="131">
        <f>+H$3*'Hours - Ex C'!H115</f>
        <v>0</v>
      </c>
      <c r="I113" s="131">
        <f>+I$3*'Hours - Ex C'!I115</f>
        <v>0</v>
      </c>
      <c r="J113" s="131">
        <f>+J$3*'Hours - Ex C'!J115</f>
        <v>0</v>
      </c>
      <c r="K113" s="131">
        <f>+K$3*'Hours - Ex C'!K115</f>
        <v>0</v>
      </c>
      <c r="L113" s="131">
        <f>+L$3*'Hours - Ex C'!L115</f>
        <v>0</v>
      </c>
      <c r="M113" s="131">
        <f>+M$3*'Hours - Ex C'!M115</f>
        <v>0</v>
      </c>
      <c r="N113" s="131">
        <f>+N$3*'Hours - Ex C'!N115</f>
        <v>0</v>
      </c>
      <c r="O113" s="131">
        <f>+O$3*'Hours - Ex C'!O115</f>
        <v>0</v>
      </c>
      <c r="P113" s="131">
        <f>+P$3*'Hours - Ex C'!P115</f>
        <v>0</v>
      </c>
      <c r="Q113" s="131">
        <f>+Q$3*'Hours - Ex C'!Q115</f>
        <v>0</v>
      </c>
      <c r="R113" s="131">
        <f>+R$3*'Hours - Ex C'!R115</f>
        <v>0</v>
      </c>
      <c r="S113" s="131">
        <f>+S$3*'Hours - Ex C'!S115</f>
        <v>0</v>
      </c>
      <c r="T113" s="131">
        <f>+T$3*'Hours - Ex C'!T115</f>
        <v>0</v>
      </c>
      <c r="U113" s="131">
        <f>+U$3*'Hours - Ex C'!U115</f>
        <v>0</v>
      </c>
      <c r="V113" s="131">
        <f>+V$3*'Hours - Ex C'!V115</f>
        <v>0</v>
      </c>
      <c r="W113" s="131">
        <f>+W$3*'Hours - Ex C'!W115</f>
        <v>0</v>
      </c>
      <c r="X113" s="131">
        <f>+X$3*'Hours - Ex C'!X115</f>
        <v>0</v>
      </c>
      <c r="Y113" s="131">
        <f>+Y$3*'Hours - Ex C'!Y115</f>
        <v>0</v>
      </c>
      <c r="Z113" s="131">
        <f>+Z$3*'Hours - Ex C'!Z115</f>
        <v>0</v>
      </c>
      <c r="AA113" s="131">
        <f>+AA$3*'Hours - Ex C'!AA115</f>
        <v>0</v>
      </c>
      <c r="AB113" s="131">
        <f>+AB$3*'Hours - Ex C'!AB115</f>
        <v>0</v>
      </c>
    </row>
    <row r="114" spans="1:28" ht="15">
      <c r="A114" s="6" t="s">
        <v>51</v>
      </c>
      <c r="B114" s="132">
        <f t="shared" si="1"/>
        <v>475.6744281250001</v>
      </c>
      <c r="C114" s="131">
        <f>+C$3*'Hours - Ex C'!C116</f>
        <v>0</v>
      </c>
      <c r="D114" s="131">
        <f>+D$3*'Hours - Ex C'!D116</f>
        <v>0</v>
      </c>
      <c r="E114" s="131">
        <f>+E$3*'Hours - Ex C'!E116</f>
        <v>0</v>
      </c>
      <c r="F114" s="131">
        <f>+F$3*'Hours - Ex C'!F116</f>
        <v>0</v>
      </c>
      <c r="G114" s="131">
        <f>+G$3*'Hours - Ex C'!G116</f>
        <v>0</v>
      </c>
      <c r="H114" s="131">
        <f>+H$3*'Hours - Ex C'!H116</f>
        <v>0</v>
      </c>
      <c r="I114" s="131">
        <f>+I$3*'Hours - Ex C'!I116</f>
        <v>0</v>
      </c>
      <c r="J114" s="131">
        <f>+J$3*'Hours - Ex C'!J116</f>
        <v>0</v>
      </c>
      <c r="K114" s="131">
        <f>+K$3*'Hours - Ex C'!K116</f>
        <v>0</v>
      </c>
      <c r="L114" s="131">
        <f>+L$3*'Hours - Ex C'!L116</f>
        <v>0</v>
      </c>
      <c r="M114" s="131">
        <f>+M$3*'Hours - Ex C'!M116</f>
        <v>0</v>
      </c>
      <c r="N114" s="131">
        <f>+N$3*'Hours - Ex C'!N116</f>
        <v>145.186925</v>
      </c>
      <c r="O114" s="131">
        <f>+O$3*'Hours - Ex C'!O116</f>
        <v>228.21735625000002</v>
      </c>
      <c r="P114" s="131">
        <f>+P$3*'Hours - Ex C'!P116</f>
        <v>102.27014687500001</v>
      </c>
      <c r="Q114" s="131">
        <f>+Q$3*'Hours - Ex C'!Q116</f>
        <v>0</v>
      </c>
      <c r="R114" s="131">
        <f>+R$3*'Hours - Ex C'!R116</f>
        <v>0</v>
      </c>
      <c r="S114" s="131">
        <f>+S$3*'Hours - Ex C'!S116</f>
        <v>0</v>
      </c>
      <c r="T114" s="131">
        <f>+T$3*'Hours - Ex C'!T116</f>
        <v>0</v>
      </c>
      <c r="U114" s="131">
        <f>+U$3*'Hours - Ex C'!U116</f>
        <v>0</v>
      </c>
      <c r="V114" s="131">
        <f>+V$3*'Hours - Ex C'!V116</f>
        <v>0</v>
      </c>
      <c r="W114" s="131">
        <f>+W$3*'Hours - Ex C'!W116</f>
        <v>0</v>
      </c>
      <c r="X114" s="131">
        <f>+X$3*'Hours - Ex C'!X116</f>
        <v>0</v>
      </c>
      <c r="Y114" s="131">
        <f>+Y$3*'Hours - Ex C'!Y116</f>
        <v>0</v>
      </c>
      <c r="Z114" s="131">
        <f>+Z$3*'Hours - Ex C'!Z116</f>
        <v>0</v>
      </c>
      <c r="AA114" s="131">
        <f>+AA$3*'Hours - Ex C'!AA116</f>
        <v>0</v>
      </c>
      <c r="AB114" s="131">
        <f>+AB$3*'Hours - Ex C'!AB116</f>
        <v>0</v>
      </c>
    </row>
    <row r="115" spans="1:28" ht="15">
      <c r="A115" s="6" t="s">
        <v>56</v>
      </c>
      <c r="B115" s="132">
        <f t="shared" si="1"/>
        <v>1160.326496875</v>
      </c>
      <c r="C115" s="131">
        <f>+C$3*'Hours - Ex C'!C117</f>
        <v>0</v>
      </c>
      <c r="D115" s="131">
        <f>+D$3*'Hours - Ex C'!D117</f>
        <v>0</v>
      </c>
      <c r="E115" s="131">
        <f>+E$3*'Hours - Ex C'!E117</f>
        <v>0</v>
      </c>
      <c r="F115" s="131">
        <f>+F$3*'Hours - Ex C'!F117</f>
        <v>0</v>
      </c>
      <c r="G115" s="131">
        <f>+G$3*'Hours - Ex C'!G117</f>
        <v>0</v>
      </c>
      <c r="H115" s="131">
        <f>+H$3*'Hours - Ex C'!H117</f>
        <v>0</v>
      </c>
      <c r="I115" s="131">
        <f>+I$3*'Hours - Ex C'!I117</f>
        <v>0</v>
      </c>
      <c r="J115" s="131">
        <f>+J$3*'Hours - Ex C'!J117</f>
        <v>0</v>
      </c>
      <c r="K115" s="131">
        <f>+K$3*'Hours - Ex C'!K117</f>
        <v>0</v>
      </c>
      <c r="L115" s="131">
        <f>+L$3*'Hours - Ex C'!L117</f>
        <v>0</v>
      </c>
      <c r="M115" s="131">
        <f>+M$3*'Hours - Ex C'!M117</f>
        <v>0</v>
      </c>
      <c r="N115" s="131">
        <f>+N$3*'Hours - Ex C'!N117</f>
        <v>145.186925</v>
      </c>
      <c r="O115" s="131">
        <f>+O$3*'Hours - Ex C'!O117</f>
        <v>912.8694250000001</v>
      </c>
      <c r="P115" s="131">
        <f>+P$3*'Hours - Ex C'!P117</f>
        <v>102.27014687500001</v>
      </c>
      <c r="Q115" s="131">
        <f>+Q$3*'Hours - Ex C'!Q117</f>
        <v>0</v>
      </c>
      <c r="R115" s="131">
        <f>+R$3*'Hours - Ex C'!R117</f>
        <v>0</v>
      </c>
      <c r="S115" s="131">
        <f>+S$3*'Hours - Ex C'!S117</f>
        <v>0</v>
      </c>
      <c r="T115" s="131">
        <f>+T$3*'Hours - Ex C'!T117</f>
        <v>0</v>
      </c>
      <c r="U115" s="131">
        <f>+U$3*'Hours - Ex C'!U117</f>
        <v>0</v>
      </c>
      <c r="V115" s="131">
        <f>+V$3*'Hours - Ex C'!V117</f>
        <v>0</v>
      </c>
      <c r="W115" s="131">
        <f>+W$3*'Hours - Ex C'!W117</f>
        <v>0</v>
      </c>
      <c r="X115" s="131">
        <f>+X$3*'Hours - Ex C'!X117</f>
        <v>0</v>
      </c>
      <c r="Y115" s="131">
        <f>+Y$3*'Hours - Ex C'!Y117</f>
        <v>0</v>
      </c>
      <c r="Z115" s="131">
        <f>+Z$3*'Hours - Ex C'!Z117</f>
        <v>0</v>
      </c>
      <c r="AA115" s="131">
        <f>+AA$3*'Hours - Ex C'!AA117</f>
        <v>0</v>
      </c>
      <c r="AB115" s="131">
        <f>+AB$3*'Hours - Ex C'!AB117</f>
        <v>0</v>
      </c>
    </row>
    <row r="116" spans="1:28" ht="15">
      <c r="A116" s="6" t="s">
        <v>57</v>
      </c>
      <c r="B116" s="132">
        <f t="shared" si="1"/>
        <v>475.6744281250001</v>
      </c>
      <c r="C116" s="131">
        <f>+C$3*'Hours - Ex C'!C118</f>
        <v>0</v>
      </c>
      <c r="D116" s="131">
        <f>+D$3*'Hours - Ex C'!D118</f>
        <v>0</v>
      </c>
      <c r="E116" s="131">
        <f>+E$3*'Hours - Ex C'!E118</f>
        <v>0</v>
      </c>
      <c r="F116" s="131">
        <f>+F$3*'Hours - Ex C'!F118</f>
        <v>0</v>
      </c>
      <c r="G116" s="131">
        <f>+G$3*'Hours - Ex C'!G118</f>
        <v>0</v>
      </c>
      <c r="H116" s="131">
        <f>+H$3*'Hours - Ex C'!H118</f>
        <v>0</v>
      </c>
      <c r="I116" s="131">
        <f>+I$3*'Hours - Ex C'!I118</f>
        <v>0</v>
      </c>
      <c r="J116" s="131">
        <f>+J$3*'Hours - Ex C'!J118</f>
        <v>0</v>
      </c>
      <c r="K116" s="131">
        <f>+K$3*'Hours - Ex C'!K118</f>
        <v>0</v>
      </c>
      <c r="L116" s="131">
        <f>+L$3*'Hours - Ex C'!L118</f>
        <v>0</v>
      </c>
      <c r="M116" s="131">
        <f>+M$3*'Hours - Ex C'!M118</f>
        <v>0</v>
      </c>
      <c r="N116" s="131">
        <f>+N$3*'Hours - Ex C'!N118</f>
        <v>145.186925</v>
      </c>
      <c r="O116" s="131">
        <f>+O$3*'Hours - Ex C'!O118</f>
        <v>228.21735625000002</v>
      </c>
      <c r="P116" s="131">
        <f>+P$3*'Hours - Ex C'!P118</f>
        <v>102.27014687500001</v>
      </c>
      <c r="Q116" s="131">
        <f>+Q$3*'Hours - Ex C'!Q118</f>
        <v>0</v>
      </c>
      <c r="R116" s="131">
        <f>+R$3*'Hours - Ex C'!R118</f>
        <v>0</v>
      </c>
      <c r="S116" s="131">
        <f>+S$3*'Hours - Ex C'!S118</f>
        <v>0</v>
      </c>
      <c r="T116" s="131">
        <f>+T$3*'Hours - Ex C'!T118</f>
        <v>0</v>
      </c>
      <c r="U116" s="131">
        <f>+U$3*'Hours - Ex C'!U118</f>
        <v>0</v>
      </c>
      <c r="V116" s="131">
        <f>+V$3*'Hours - Ex C'!V118</f>
        <v>0</v>
      </c>
      <c r="W116" s="131">
        <f>+W$3*'Hours - Ex C'!W118</f>
        <v>0</v>
      </c>
      <c r="X116" s="131">
        <f>+X$3*'Hours - Ex C'!X118</f>
        <v>0</v>
      </c>
      <c r="Y116" s="131">
        <f>+Y$3*'Hours - Ex C'!Y118</f>
        <v>0</v>
      </c>
      <c r="Z116" s="131">
        <f>+Z$3*'Hours - Ex C'!Z118</f>
        <v>0</v>
      </c>
      <c r="AA116" s="131">
        <f>+AA$3*'Hours - Ex C'!AA118</f>
        <v>0</v>
      </c>
      <c r="AB116" s="131">
        <f>+AB$3*'Hours - Ex C'!AB118</f>
        <v>0</v>
      </c>
    </row>
    <row r="117" spans="1:28" ht="15">
      <c r="A117" s="6" t="s">
        <v>106</v>
      </c>
      <c r="B117" s="132">
        <f t="shared" si="1"/>
        <v>581.064453125</v>
      </c>
      <c r="C117" s="131">
        <f>+C$3*'Hours - Ex C'!C119</f>
        <v>0</v>
      </c>
      <c r="D117" s="131">
        <f>+D$3*'Hours - Ex C'!D119</f>
        <v>0</v>
      </c>
      <c r="E117" s="131">
        <f>+E$3*'Hours - Ex C'!E119</f>
        <v>0</v>
      </c>
      <c r="F117" s="131">
        <f>+F$3*'Hours - Ex C'!F119</f>
        <v>0</v>
      </c>
      <c r="G117" s="131">
        <f>+G$3*'Hours - Ex C'!G119</f>
        <v>0</v>
      </c>
      <c r="H117" s="131">
        <f>+H$3*'Hours - Ex C'!H119</f>
        <v>0</v>
      </c>
      <c r="I117" s="131">
        <f>+I$3*'Hours - Ex C'!I119</f>
        <v>0</v>
      </c>
      <c r="J117" s="131">
        <f>+J$3*'Hours - Ex C'!J119</f>
        <v>105.39002500000001</v>
      </c>
      <c r="K117" s="131">
        <f>+K$3*'Hours - Ex C'!K119</f>
        <v>0</v>
      </c>
      <c r="L117" s="131">
        <f>+L$3*'Hours - Ex C'!L119</f>
        <v>0</v>
      </c>
      <c r="M117" s="131">
        <f>+M$3*'Hours - Ex C'!M119</f>
        <v>0</v>
      </c>
      <c r="N117" s="131">
        <f>+N$3*'Hours - Ex C'!N119</f>
        <v>145.186925</v>
      </c>
      <c r="O117" s="131">
        <f>+O$3*'Hours - Ex C'!O119</f>
        <v>228.21735625000002</v>
      </c>
      <c r="P117" s="131">
        <f>+P$3*'Hours - Ex C'!P119</f>
        <v>102.27014687500001</v>
      </c>
      <c r="Q117" s="131">
        <f>+Q$3*'Hours - Ex C'!Q119</f>
        <v>0</v>
      </c>
      <c r="R117" s="131">
        <f>+R$3*'Hours - Ex C'!R119</f>
        <v>0</v>
      </c>
      <c r="S117" s="131">
        <f>+S$3*'Hours - Ex C'!S119</f>
        <v>0</v>
      </c>
      <c r="T117" s="131">
        <f>+T$3*'Hours - Ex C'!T119</f>
        <v>0</v>
      </c>
      <c r="U117" s="131">
        <f>+U$3*'Hours - Ex C'!U119</f>
        <v>0</v>
      </c>
      <c r="V117" s="131">
        <f>+V$3*'Hours - Ex C'!V119</f>
        <v>0</v>
      </c>
      <c r="W117" s="131">
        <f>+W$3*'Hours - Ex C'!W119</f>
        <v>0</v>
      </c>
      <c r="X117" s="131">
        <f>+X$3*'Hours - Ex C'!X119</f>
        <v>0</v>
      </c>
      <c r="Y117" s="131">
        <f>+Y$3*'Hours - Ex C'!Y119</f>
        <v>0</v>
      </c>
      <c r="Z117" s="131">
        <f>+Z$3*'Hours - Ex C'!Z119</f>
        <v>0</v>
      </c>
      <c r="AA117" s="131">
        <f>+AA$3*'Hours - Ex C'!AA119</f>
        <v>0</v>
      </c>
      <c r="AB117" s="131">
        <f>+AB$3*'Hours - Ex C'!AB119</f>
        <v>0</v>
      </c>
    </row>
    <row r="118" spans="1:28" ht="15">
      <c r="A118" s="6" t="s">
        <v>58</v>
      </c>
      <c r="B118" s="132">
        <f t="shared" si="1"/>
        <v>581.064453125</v>
      </c>
      <c r="C118" s="131">
        <f>+C$3*'Hours - Ex C'!C120</f>
        <v>0</v>
      </c>
      <c r="D118" s="131">
        <f>+D$3*'Hours - Ex C'!D120</f>
        <v>0</v>
      </c>
      <c r="E118" s="131">
        <f>+E$3*'Hours - Ex C'!E120</f>
        <v>0</v>
      </c>
      <c r="F118" s="131">
        <f>+F$3*'Hours - Ex C'!F120</f>
        <v>0</v>
      </c>
      <c r="G118" s="131">
        <f>+G$3*'Hours - Ex C'!G120</f>
        <v>0</v>
      </c>
      <c r="H118" s="131">
        <f>+H$3*'Hours - Ex C'!H120</f>
        <v>0</v>
      </c>
      <c r="I118" s="131">
        <f>+I$3*'Hours - Ex C'!I120</f>
        <v>0</v>
      </c>
      <c r="J118" s="131">
        <f>+J$3*'Hours - Ex C'!J120</f>
        <v>105.39002500000001</v>
      </c>
      <c r="K118" s="131">
        <f>+K$3*'Hours - Ex C'!K120</f>
        <v>0</v>
      </c>
      <c r="L118" s="131">
        <f>+L$3*'Hours - Ex C'!L120</f>
        <v>0</v>
      </c>
      <c r="M118" s="131">
        <f>+M$3*'Hours - Ex C'!M120</f>
        <v>0</v>
      </c>
      <c r="N118" s="131">
        <f>+N$3*'Hours - Ex C'!N120</f>
        <v>145.186925</v>
      </c>
      <c r="O118" s="131">
        <f>+O$3*'Hours - Ex C'!O120</f>
        <v>228.21735625000002</v>
      </c>
      <c r="P118" s="131">
        <f>+P$3*'Hours - Ex C'!P120</f>
        <v>102.27014687500001</v>
      </c>
      <c r="Q118" s="131">
        <f>+Q$3*'Hours - Ex C'!Q120</f>
        <v>0</v>
      </c>
      <c r="R118" s="131">
        <f>+R$3*'Hours - Ex C'!R120</f>
        <v>0</v>
      </c>
      <c r="S118" s="131">
        <f>+S$3*'Hours - Ex C'!S120</f>
        <v>0</v>
      </c>
      <c r="T118" s="131">
        <f>+T$3*'Hours - Ex C'!T120</f>
        <v>0</v>
      </c>
      <c r="U118" s="131">
        <f>+U$3*'Hours - Ex C'!U120</f>
        <v>0</v>
      </c>
      <c r="V118" s="131">
        <f>+V$3*'Hours - Ex C'!V120</f>
        <v>0</v>
      </c>
      <c r="W118" s="131">
        <f>+W$3*'Hours - Ex C'!W120</f>
        <v>0</v>
      </c>
      <c r="X118" s="131">
        <f>+X$3*'Hours - Ex C'!X120</f>
        <v>0</v>
      </c>
      <c r="Y118" s="131">
        <f>+Y$3*'Hours - Ex C'!Y120</f>
        <v>0</v>
      </c>
      <c r="Z118" s="131">
        <f>+Z$3*'Hours - Ex C'!Z120</f>
        <v>0</v>
      </c>
      <c r="AA118" s="131">
        <f>+AA$3*'Hours - Ex C'!AA120</f>
        <v>0</v>
      </c>
      <c r="AB118" s="131">
        <f>+AB$3*'Hours - Ex C'!AB120</f>
        <v>0</v>
      </c>
    </row>
    <row r="119" spans="1:28" ht="15">
      <c r="A119" s="95"/>
      <c r="B119" s="132">
        <f t="shared" si="1"/>
        <v>0</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row>
    <row r="120" spans="1:28" ht="15.75">
      <c r="A120" s="108" t="s">
        <v>59</v>
      </c>
      <c r="B120" s="132">
        <f t="shared" si="1"/>
        <v>0</v>
      </c>
      <c r="C120" s="131">
        <f>+C$3*'Hours - Ex C'!C122</f>
        <v>0</v>
      </c>
      <c r="D120" s="131">
        <f>+D$3*'Hours - Ex C'!D122</f>
        <v>0</v>
      </c>
      <c r="E120" s="131">
        <f>+E$3*'Hours - Ex C'!E122</f>
        <v>0</v>
      </c>
      <c r="F120" s="131">
        <f>+F$3*'Hours - Ex C'!F122</f>
        <v>0</v>
      </c>
      <c r="G120" s="131">
        <f>+G$3*'Hours - Ex C'!G122</f>
        <v>0</v>
      </c>
      <c r="H120" s="131">
        <f>+H$3*'Hours - Ex C'!H122</f>
        <v>0</v>
      </c>
      <c r="I120" s="131">
        <f>+I$3*'Hours - Ex C'!I122</f>
        <v>0</v>
      </c>
      <c r="J120" s="131">
        <f>+J$3*'Hours - Ex C'!J122</f>
        <v>0</v>
      </c>
      <c r="K120" s="131">
        <f>+K$3*'Hours - Ex C'!K122</f>
        <v>0</v>
      </c>
      <c r="L120" s="131">
        <f>+L$3*'Hours - Ex C'!L122</f>
        <v>0</v>
      </c>
      <c r="M120" s="131">
        <f>+M$3*'Hours - Ex C'!M122</f>
        <v>0</v>
      </c>
      <c r="N120" s="131">
        <f>+N$3*'Hours - Ex C'!N122</f>
        <v>0</v>
      </c>
      <c r="O120" s="131">
        <f>+O$3*'Hours - Ex C'!O122</f>
        <v>0</v>
      </c>
      <c r="P120" s="131">
        <f>+P$3*'Hours - Ex C'!P122</f>
        <v>0</v>
      </c>
      <c r="Q120" s="131">
        <f>+Q$3*'Hours - Ex C'!Q122</f>
        <v>0</v>
      </c>
      <c r="R120" s="131">
        <f>+R$3*'Hours - Ex C'!R122</f>
        <v>0</v>
      </c>
      <c r="S120" s="131">
        <f>+S$3*'Hours - Ex C'!S122</f>
        <v>0</v>
      </c>
      <c r="T120" s="131">
        <f>+T$3*'Hours - Ex C'!T122</f>
        <v>0</v>
      </c>
      <c r="U120" s="131">
        <f>+U$3*'Hours - Ex C'!U122</f>
        <v>0</v>
      </c>
      <c r="V120" s="131">
        <f>+V$3*'Hours - Ex C'!V122</f>
        <v>0</v>
      </c>
      <c r="W120" s="131">
        <f>+W$3*'Hours - Ex C'!W122</f>
        <v>0</v>
      </c>
      <c r="X120" s="131">
        <f>+X$3*'Hours - Ex C'!X122</f>
        <v>0</v>
      </c>
      <c r="Y120" s="131">
        <f>+Y$3*'Hours - Ex C'!Y122</f>
        <v>0</v>
      </c>
      <c r="Z120" s="131">
        <f>+Z$3*'Hours - Ex C'!Z122</f>
        <v>0</v>
      </c>
      <c r="AA120" s="131">
        <f>+AA$3*'Hours - Ex C'!AA122</f>
        <v>0</v>
      </c>
      <c r="AB120" s="131">
        <f>+AB$3*'Hours - Ex C'!AB122</f>
        <v>0</v>
      </c>
    </row>
    <row r="121" spans="1:28" ht="15">
      <c r="A121" s="6" t="s">
        <v>60</v>
      </c>
      <c r="B121" s="132">
        <f t="shared" si="1"/>
        <v>557.5368906250001</v>
      </c>
      <c r="C121" s="131">
        <f>+C$3*'Hours - Ex C'!C123</f>
        <v>0</v>
      </c>
      <c r="D121" s="131">
        <f>+D$3*'Hours - Ex C'!D123</f>
        <v>0</v>
      </c>
      <c r="E121" s="131">
        <f>+E$3*'Hours - Ex C'!E123</f>
        <v>0</v>
      </c>
      <c r="F121" s="131">
        <f>+F$3*'Hours - Ex C'!F123</f>
        <v>0</v>
      </c>
      <c r="G121" s="131">
        <f>+G$3*'Hours - Ex C'!G123</f>
        <v>0</v>
      </c>
      <c r="H121" s="131">
        <f>+H$3*'Hours - Ex C'!H123</f>
        <v>0</v>
      </c>
      <c r="I121" s="131">
        <f>+I$3*'Hours - Ex C'!I123</f>
        <v>0</v>
      </c>
      <c r="J121" s="131">
        <f>+J$3*'Hours - Ex C'!J123</f>
        <v>105.39002500000001</v>
      </c>
      <c r="K121" s="131">
        <f>+K$3*'Hours - Ex C'!K123</f>
        <v>0</v>
      </c>
      <c r="L121" s="131">
        <f>+L$3*'Hours - Ex C'!L123</f>
        <v>349.87671875</v>
      </c>
      <c r="M121" s="131">
        <f>+M$3*'Hours - Ex C'!M123</f>
        <v>0</v>
      </c>
      <c r="N121" s="131">
        <f>+N$3*'Hours - Ex C'!N123</f>
        <v>0</v>
      </c>
      <c r="O121" s="131">
        <f>+O$3*'Hours - Ex C'!O123</f>
        <v>0</v>
      </c>
      <c r="P121" s="131">
        <f>+P$3*'Hours - Ex C'!P123</f>
        <v>102.27014687500001</v>
      </c>
      <c r="Q121" s="131">
        <f>+Q$3*'Hours - Ex C'!Q123</f>
        <v>0</v>
      </c>
      <c r="R121" s="131">
        <f>+R$3*'Hours - Ex C'!R123</f>
        <v>0</v>
      </c>
      <c r="S121" s="131">
        <f>+S$3*'Hours - Ex C'!S123</f>
        <v>0</v>
      </c>
      <c r="T121" s="131">
        <f>+T$3*'Hours - Ex C'!T123</f>
        <v>0</v>
      </c>
      <c r="U121" s="131">
        <f>+U$3*'Hours - Ex C'!U123</f>
        <v>0</v>
      </c>
      <c r="V121" s="131">
        <f>+V$3*'Hours - Ex C'!V123</f>
        <v>0</v>
      </c>
      <c r="W121" s="131">
        <f>+W$3*'Hours - Ex C'!W123</f>
        <v>0</v>
      </c>
      <c r="X121" s="131">
        <f>+X$3*'Hours - Ex C'!X123</f>
        <v>0</v>
      </c>
      <c r="Y121" s="131">
        <f>+Y$3*'Hours - Ex C'!Y123</f>
        <v>0</v>
      </c>
      <c r="Z121" s="131">
        <f>+Z$3*'Hours - Ex C'!Z123</f>
        <v>0</v>
      </c>
      <c r="AA121" s="131">
        <f>+AA$3*'Hours - Ex C'!AA123</f>
        <v>0</v>
      </c>
      <c r="AB121" s="131">
        <f>+AB$3*'Hours - Ex C'!AB123</f>
        <v>0</v>
      </c>
    </row>
    <row r="122" spans="1:28" ht="15">
      <c r="A122" s="6" t="s">
        <v>61</v>
      </c>
      <c r="B122" s="132">
        <f t="shared" si="1"/>
        <v>228.21735625000002</v>
      </c>
      <c r="C122" s="131">
        <f>+C$3*'Hours - Ex C'!C124</f>
        <v>0</v>
      </c>
      <c r="D122" s="131">
        <f>+D$3*'Hours - Ex C'!D124</f>
        <v>0</v>
      </c>
      <c r="E122" s="131">
        <f>+E$3*'Hours - Ex C'!E124</f>
        <v>0</v>
      </c>
      <c r="F122" s="131">
        <f>+F$3*'Hours - Ex C'!F124</f>
        <v>0</v>
      </c>
      <c r="G122" s="131">
        <f>+G$3*'Hours - Ex C'!G124</f>
        <v>0</v>
      </c>
      <c r="H122" s="131">
        <f>+H$3*'Hours - Ex C'!H124</f>
        <v>0</v>
      </c>
      <c r="I122" s="131">
        <f>+I$3*'Hours - Ex C'!I124</f>
        <v>0</v>
      </c>
      <c r="J122" s="131">
        <f>+J$3*'Hours - Ex C'!J124</f>
        <v>0</v>
      </c>
      <c r="K122" s="131">
        <f>+K$3*'Hours - Ex C'!K124</f>
        <v>0</v>
      </c>
      <c r="L122" s="131">
        <f>+L$3*'Hours - Ex C'!L124</f>
        <v>0</v>
      </c>
      <c r="M122" s="131">
        <f>+M$3*'Hours - Ex C'!M124</f>
        <v>0</v>
      </c>
      <c r="N122" s="131">
        <f>+N$3*'Hours - Ex C'!N124</f>
        <v>0</v>
      </c>
      <c r="O122" s="131">
        <f>+O$3*'Hours - Ex C'!O124</f>
        <v>228.21735625000002</v>
      </c>
      <c r="P122" s="131">
        <f>+P$3*'Hours - Ex C'!P124</f>
        <v>0</v>
      </c>
      <c r="Q122" s="131">
        <f>+Q$3*'Hours - Ex C'!Q124</f>
        <v>0</v>
      </c>
      <c r="R122" s="131">
        <f>+R$3*'Hours - Ex C'!R124</f>
        <v>0</v>
      </c>
      <c r="S122" s="131">
        <f>+S$3*'Hours - Ex C'!S124</f>
        <v>0</v>
      </c>
      <c r="T122" s="131">
        <f>+T$3*'Hours - Ex C'!T124</f>
        <v>0</v>
      </c>
      <c r="U122" s="131">
        <f>+U$3*'Hours - Ex C'!U124</f>
        <v>0</v>
      </c>
      <c r="V122" s="131">
        <f>+V$3*'Hours - Ex C'!V124</f>
        <v>0</v>
      </c>
      <c r="W122" s="131">
        <f>+W$3*'Hours - Ex C'!W124</f>
        <v>0</v>
      </c>
      <c r="X122" s="131">
        <f>+X$3*'Hours - Ex C'!X124</f>
        <v>0</v>
      </c>
      <c r="Y122" s="131">
        <f>+Y$3*'Hours - Ex C'!Y124</f>
        <v>0</v>
      </c>
      <c r="Z122" s="131">
        <f>+Z$3*'Hours - Ex C'!Z124</f>
        <v>0</v>
      </c>
      <c r="AA122" s="131">
        <f>+AA$3*'Hours - Ex C'!AA124</f>
        <v>0</v>
      </c>
      <c r="AB122" s="131">
        <f>+AB$3*'Hours - Ex C'!AB124</f>
        <v>0</v>
      </c>
    </row>
    <row r="123" spans="1:28" ht="15">
      <c r="A123" s="6" t="s">
        <v>62</v>
      </c>
      <c r="B123" s="132">
        <f t="shared" si="1"/>
        <v>105.39002500000001</v>
      </c>
      <c r="C123" s="131">
        <f>+C$3*'Hours - Ex C'!C125</f>
        <v>0</v>
      </c>
      <c r="D123" s="131">
        <f>+D$3*'Hours - Ex C'!D125</f>
        <v>0</v>
      </c>
      <c r="E123" s="131">
        <f>+E$3*'Hours - Ex C'!E125</f>
        <v>0</v>
      </c>
      <c r="F123" s="131">
        <f>+F$3*'Hours - Ex C'!F125</f>
        <v>0</v>
      </c>
      <c r="G123" s="131">
        <f>+G$3*'Hours - Ex C'!G125</f>
        <v>0</v>
      </c>
      <c r="H123" s="131">
        <f>+H$3*'Hours - Ex C'!H125</f>
        <v>0</v>
      </c>
      <c r="I123" s="131">
        <f>+I$3*'Hours - Ex C'!I125</f>
        <v>0</v>
      </c>
      <c r="J123" s="131">
        <f>+J$3*'Hours - Ex C'!J125</f>
        <v>105.39002500000001</v>
      </c>
      <c r="K123" s="131">
        <f>+K$3*'Hours - Ex C'!K125</f>
        <v>0</v>
      </c>
      <c r="L123" s="131">
        <f>+L$3*'Hours - Ex C'!L125</f>
        <v>0</v>
      </c>
      <c r="M123" s="131">
        <f>+M$3*'Hours - Ex C'!M125</f>
        <v>0</v>
      </c>
      <c r="N123" s="131">
        <f>+N$3*'Hours - Ex C'!N125</f>
        <v>0</v>
      </c>
      <c r="O123" s="131">
        <f>+O$3*'Hours - Ex C'!O125</f>
        <v>0</v>
      </c>
      <c r="P123" s="131">
        <f>+P$3*'Hours - Ex C'!P125</f>
        <v>0</v>
      </c>
      <c r="Q123" s="131">
        <f>+Q$3*'Hours - Ex C'!Q125</f>
        <v>0</v>
      </c>
      <c r="R123" s="131">
        <f>+R$3*'Hours - Ex C'!R125</f>
        <v>0</v>
      </c>
      <c r="S123" s="131">
        <f>+S$3*'Hours - Ex C'!S125</f>
        <v>0</v>
      </c>
      <c r="T123" s="131">
        <f>+T$3*'Hours - Ex C'!T125</f>
        <v>0</v>
      </c>
      <c r="U123" s="131">
        <f>+U$3*'Hours - Ex C'!U125</f>
        <v>0</v>
      </c>
      <c r="V123" s="131">
        <f>+V$3*'Hours - Ex C'!V125</f>
        <v>0</v>
      </c>
      <c r="W123" s="131">
        <f>+W$3*'Hours - Ex C'!W125</f>
        <v>0</v>
      </c>
      <c r="X123" s="131">
        <f>+X$3*'Hours - Ex C'!X125</f>
        <v>0</v>
      </c>
      <c r="Y123" s="131">
        <f>+Y$3*'Hours - Ex C'!Y125</f>
        <v>0</v>
      </c>
      <c r="Z123" s="131">
        <f>+Z$3*'Hours - Ex C'!Z125</f>
        <v>0</v>
      </c>
      <c r="AA123" s="131">
        <f>+AA$3*'Hours - Ex C'!AA125</f>
        <v>0</v>
      </c>
      <c r="AB123" s="131">
        <f>+AB$3*'Hours - Ex C'!AB125</f>
        <v>0</v>
      </c>
    </row>
    <row r="124" spans="1:28" ht="15">
      <c r="A124" s="15" t="s">
        <v>296</v>
      </c>
      <c r="B124" s="132">
        <f t="shared" si="1"/>
        <v>3382.3478000000005</v>
      </c>
      <c r="C124" s="131">
        <f>+C$3*'Hours - Ex C'!C126</f>
        <v>0</v>
      </c>
      <c r="D124" s="131">
        <f>+D$3*'Hours - Ex C'!D126</f>
        <v>0</v>
      </c>
      <c r="E124" s="131">
        <f>+E$3*'Hours - Ex C'!E126</f>
        <v>0</v>
      </c>
      <c r="F124" s="131">
        <f>+F$3*'Hours - Ex C'!F126</f>
        <v>0</v>
      </c>
      <c r="G124" s="131">
        <f>+G$3*'Hours - Ex C'!G126</f>
        <v>0</v>
      </c>
      <c r="H124" s="131">
        <f>+H$3*'Hours - Ex C'!H126</f>
        <v>0</v>
      </c>
      <c r="I124" s="131">
        <f>+I$3*'Hours - Ex C'!I126</f>
        <v>0</v>
      </c>
      <c r="J124" s="131">
        <f>+J$3*'Hours - Ex C'!J126</f>
        <v>421.56010000000003</v>
      </c>
      <c r="K124" s="131">
        <f>+K$3*'Hours - Ex C'!K126</f>
        <v>255.76740312500002</v>
      </c>
      <c r="L124" s="131">
        <f>+L$3*'Hours - Ex C'!L126</f>
        <v>1399.506875</v>
      </c>
      <c r="M124" s="131">
        <f>+M$3*'Hours - Ex C'!M126</f>
        <v>0</v>
      </c>
      <c r="N124" s="131">
        <f>+N$3*'Hours - Ex C'!N126</f>
        <v>290.37385</v>
      </c>
      <c r="O124" s="131">
        <f>+O$3*'Hours - Ex C'!O126</f>
        <v>912.8694250000001</v>
      </c>
      <c r="P124" s="131">
        <f>+P$3*'Hours - Ex C'!P126</f>
        <v>102.27014687500001</v>
      </c>
      <c r="Q124" s="131">
        <f>+Q$3*'Hours - Ex C'!Q126</f>
        <v>0</v>
      </c>
      <c r="R124" s="131">
        <f>+R$3*'Hours - Ex C'!R126</f>
        <v>0</v>
      </c>
      <c r="S124" s="131">
        <f>+S$3*'Hours - Ex C'!S126</f>
        <v>0</v>
      </c>
      <c r="T124" s="131">
        <f>+T$3*'Hours - Ex C'!T126</f>
        <v>0</v>
      </c>
      <c r="U124" s="131">
        <f>+U$3*'Hours - Ex C'!U126</f>
        <v>0</v>
      </c>
      <c r="V124" s="131">
        <f>+V$3*'Hours - Ex C'!V126</f>
        <v>0</v>
      </c>
      <c r="W124" s="131">
        <f>+W$3*'Hours - Ex C'!W126</f>
        <v>0</v>
      </c>
      <c r="X124" s="131">
        <f>+X$3*'Hours - Ex C'!X126</f>
        <v>0</v>
      </c>
      <c r="Y124" s="131">
        <f>+Y$3*'Hours - Ex C'!Y126</f>
        <v>0</v>
      </c>
      <c r="Z124" s="131">
        <f>+Z$3*'Hours - Ex C'!Z126</f>
        <v>0</v>
      </c>
      <c r="AA124" s="131">
        <f>+AA$3*'Hours - Ex C'!AA126</f>
        <v>0</v>
      </c>
      <c r="AB124" s="131">
        <f>+AB$3*'Hours - Ex C'!AB126</f>
        <v>0</v>
      </c>
    </row>
    <row r="125" spans="1:28" ht="15">
      <c r="A125" s="95"/>
      <c r="B125" s="132">
        <f t="shared" si="1"/>
        <v>0</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row>
    <row r="126" spans="1:28" ht="15.75">
      <c r="A126" s="108" t="s">
        <v>126</v>
      </c>
      <c r="B126" s="132">
        <f t="shared" si="1"/>
        <v>0</v>
      </c>
      <c r="C126" s="131">
        <f>+C$3*'Hours - Ex C'!C128</f>
        <v>0</v>
      </c>
      <c r="D126" s="131">
        <f>+D$3*'Hours - Ex C'!D128</f>
        <v>0</v>
      </c>
      <c r="E126" s="131">
        <f>+E$3*'Hours - Ex C'!E128</f>
        <v>0</v>
      </c>
      <c r="F126" s="131">
        <f>+F$3*'Hours - Ex C'!F128</f>
        <v>0</v>
      </c>
      <c r="G126" s="131">
        <f>+G$3*'Hours - Ex C'!G128</f>
        <v>0</v>
      </c>
      <c r="H126" s="131">
        <f>+H$3*'Hours - Ex C'!H128</f>
        <v>0</v>
      </c>
      <c r="I126" s="131">
        <f>+I$3*'Hours - Ex C'!I128</f>
        <v>0</v>
      </c>
      <c r="J126" s="131">
        <f>+J$3*'Hours - Ex C'!J128</f>
        <v>0</v>
      </c>
      <c r="K126" s="131">
        <f>+K$3*'Hours - Ex C'!K128</f>
        <v>0</v>
      </c>
      <c r="L126" s="131">
        <f>+L$3*'Hours - Ex C'!L128</f>
        <v>0</v>
      </c>
      <c r="M126" s="131">
        <f>+M$3*'Hours - Ex C'!M128</f>
        <v>0</v>
      </c>
      <c r="N126" s="131">
        <f>+N$3*'Hours - Ex C'!N128</f>
        <v>0</v>
      </c>
      <c r="O126" s="131">
        <f>+O$3*'Hours - Ex C'!O128</f>
        <v>0</v>
      </c>
      <c r="P126" s="131">
        <f>+P$3*'Hours - Ex C'!P128</f>
        <v>0</v>
      </c>
      <c r="Q126" s="131">
        <f>+Q$3*'Hours - Ex C'!Q128</f>
        <v>0</v>
      </c>
      <c r="R126" s="131">
        <f>+R$3*'Hours - Ex C'!R128</f>
        <v>0</v>
      </c>
      <c r="S126" s="131">
        <f>+S$3*'Hours - Ex C'!S128</f>
        <v>0</v>
      </c>
      <c r="T126" s="131">
        <f>+T$3*'Hours - Ex C'!T128</f>
        <v>0</v>
      </c>
      <c r="U126" s="131">
        <f>+U$3*'Hours - Ex C'!U128</f>
        <v>0</v>
      </c>
      <c r="V126" s="131">
        <f>+V$3*'Hours - Ex C'!V128</f>
        <v>0</v>
      </c>
      <c r="W126" s="131">
        <f>+W$3*'Hours - Ex C'!W128</f>
        <v>0</v>
      </c>
      <c r="X126" s="131">
        <f>+X$3*'Hours - Ex C'!X128</f>
        <v>0</v>
      </c>
      <c r="Y126" s="131">
        <f>+Y$3*'Hours - Ex C'!Y128</f>
        <v>0</v>
      </c>
      <c r="Z126" s="131">
        <f>+Z$3*'Hours - Ex C'!Z128</f>
        <v>0</v>
      </c>
      <c r="AA126" s="131">
        <f>+AA$3*'Hours - Ex C'!AA128</f>
        <v>0</v>
      </c>
      <c r="AB126" s="131">
        <f>+AB$3*'Hours - Ex C'!AB128</f>
        <v>0</v>
      </c>
    </row>
    <row r="127" spans="1:28" ht="15">
      <c r="A127" s="6" t="s">
        <v>64</v>
      </c>
      <c r="B127" s="132">
        <f t="shared" si="1"/>
        <v>989.14245625</v>
      </c>
      <c r="C127" s="131">
        <f>+C$3*'Hours - Ex C'!C129</f>
        <v>0</v>
      </c>
      <c r="D127" s="131">
        <f>+D$3*'Hours - Ex C'!D129</f>
        <v>0</v>
      </c>
      <c r="E127" s="131">
        <f>+E$3*'Hours - Ex C'!E129</f>
        <v>0</v>
      </c>
      <c r="F127" s="131">
        <f>+F$3*'Hours - Ex C'!F129</f>
        <v>0</v>
      </c>
      <c r="G127" s="131">
        <f>+G$3*'Hours - Ex C'!G129</f>
        <v>0</v>
      </c>
      <c r="H127" s="131">
        <f>+H$3*'Hours - Ex C'!H129</f>
        <v>0</v>
      </c>
      <c r="I127" s="131">
        <f>+I$3*'Hours - Ex C'!I129</f>
        <v>0</v>
      </c>
      <c r="J127" s="131">
        <f>+J$3*'Hours - Ex C'!J129</f>
        <v>421.56010000000003</v>
      </c>
      <c r="K127" s="131">
        <f>+K$3*'Hours - Ex C'!K129</f>
        <v>0</v>
      </c>
      <c r="L127" s="131">
        <f>+L$3*'Hours - Ex C'!L129</f>
        <v>174.938359375</v>
      </c>
      <c r="M127" s="131">
        <f>+M$3*'Hours - Ex C'!M129</f>
        <v>0</v>
      </c>
      <c r="N127" s="131">
        <f>+N$3*'Hours - Ex C'!N129</f>
        <v>290.37385</v>
      </c>
      <c r="O127" s="131">
        <f>+O$3*'Hours - Ex C'!O129</f>
        <v>0</v>
      </c>
      <c r="P127" s="131">
        <f>+P$3*'Hours - Ex C'!P129</f>
        <v>102.27014687500001</v>
      </c>
      <c r="Q127" s="131">
        <f>+Q$3*'Hours - Ex C'!Q129</f>
        <v>0</v>
      </c>
      <c r="R127" s="131">
        <f>+R$3*'Hours - Ex C'!R129</f>
        <v>0</v>
      </c>
      <c r="S127" s="131">
        <f>+S$3*'Hours - Ex C'!S129</f>
        <v>0</v>
      </c>
      <c r="T127" s="131">
        <f>+T$3*'Hours - Ex C'!T129</f>
        <v>0</v>
      </c>
      <c r="U127" s="131">
        <f>+U$3*'Hours - Ex C'!U129</f>
        <v>0</v>
      </c>
      <c r="V127" s="131">
        <f>+V$3*'Hours - Ex C'!V129</f>
        <v>0</v>
      </c>
      <c r="W127" s="131">
        <f>+W$3*'Hours - Ex C'!W129</f>
        <v>0</v>
      </c>
      <c r="X127" s="131">
        <f>+X$3*'Hours - Ex C'!X129</f>
        <v>0</v>
      </c>
      <c r="Y127" s="131">
        <f>+Y$3*'Hours - Ex C'!Y129</f>
        <v>0</v>
      </c>
      <c r="Z127" s="131">
        <f>+Z$3*'Hours - Ex C'!Z129</f>
        <v>0</v>
      </c>
      <c r="AA127" s="131">
        <f>+AA$3*'Hours - Ex C'!AA129</f>
        <v>0</v>
      </c>
      <c r="AB127" s="131">
        <f>+AB$3*'Hours - Ex C'!AB129</f>
        <v>0</v>
      </c>
    </row>
    <row r="128" spans="1:28" ht="15">
      <c r="A128" s="6" t="s">
        <v>65</v>
      </c>
      <c r="B128" s="132">
        <f t="shared" si="1"/>
        <v>989.14245625</v>
      </c>
      <c r="C128" s="131">
        <f>+C$3*'Hours - Ex C'!C130</f>
        <v>0</v>
      </c>
      <c r="D128" s="131">
        <f>+D$3*'Hours - Ex C'!D130</f>
        <v>0</v>
      </c>
      <c r="E128" s="131">
        <f>+E$3*'Hours - Ex C'!E130</f>
        <v>0</v>
      </c>
      <c r="F128" s="131">
        <f>+F$3*'Hours - Ex C'!F130</f>
        <v>0</v>
      </c>
      <c r="G128" s="131">
        <f>+G$3*'Hours - Ex C'!G130</f>
        <v>0</v>
      </c>
      <c r="H128" s="131">
        <f>+H$3*'Hours - Ex C'!H130</f>
        <v>0</v>
      </c>
      <c r="I128" s="131">
        <f>+I$3*'Hours - Ex C'!I130</f>
        <v>0</v>
      </c>
      <c r="J128" s="131">
        <f>+J$3*'Hours - Ex C'!J130</f>
        <v>421.56010000000003</v>
      </c>
      <c r="K128" s="131">
        <f>+K$3*'Hours - Ex C'!K130</f>
        <v>0</v>
      </c>
      <c r="L128" s="131">
        <f>+L$3*'Hours - Ex C'!L130</f>
        <v>174.938359375</v>
      </c>
      <c r="M128" s="131">
        <f>+M$3*'Hours - Ex C'!M130</f>
        <v>0</v>
      </c>
      <c r="N128" s="131">
        <f>+N$3*'Hours - Ex C'!N130</f>
        <v>290.37385</v>
      </c>
      <c r="O128" s="131">
        <f>+O$3*'Hours - Ex C'!O130</f>
        <v>0</v>
      </c>
      <c r="P128" s="131">
        <f>+P$3*'Hours - Ex C'!P130</f>
        <v>102.27014687500001</v>
      </c>
      <c r="Q128" s="131">
        <f>+Q$3*'Hours - Ex C'!Q130</f>
        <v>0</v>
      </c>
      <c r="R128" s="131">
        <f>+R$3*'Hours - Ex C'!R130</f>
        <v>0</v>
      </c>
      <c r="S128" s="131">
        <f>+S$3*'Hours - Ex C'!S130</f>
        <v>0</v>
      </c>
      <c r="T128" s="131">
        <f>+T$3*'Hours - Ex C'!T130</f>
        <v>0</v>
      </c>
      <c r="U128" s="131">
        <f>+U$3*'Hours - Ex C'!U130</f>
        <v>0</v>
      </c>
      <c r="V128" s="131">
        <f>+V$3*'Hours - Ex C'!V130</f>
        <v>0</v>
      </c>
      <c r="W128" s="131">
        <f>+W$3*'Hours - Ex C'!W130</f>
        <v>0</v>
      </c>
      <c r="X128" s="131">
        <f>+X$3*'Hours - Ex C'!X130</f>
        <v>0</v>
      </c>
      <c r="Y128" s="131">
        <f>+Y$3*'Hours - Ex C'!Y130</f>
        <v>0</v>
      </c>
      <c r="Z128" s="131">
        <f>+Z$3*'Hours - Ex C'!Z130</f>
        <v>0</v>
      </c>
      <c r="AA128" s="131">
        <f>+AA$3*'Hours - Ex C'!AA130</f>
        <v>0</v>
      </c>
      <c r="AB128" s="131">
        <f>+AB$3*'Hours - Ex C'!AB130</f>
        <v>0</v>
      </c>
    </row>
    <row r="129" spans="1:28" ht="15">
      <c r="A129" s="95"/>
      <c r="B129" s="132">
        <f t="shared" si="1"/>
        <v>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row>
    <row r="130" spans="1:28" ht="15.75">
      <c r="A130" s="108" t="s">
        <v>66</v>
      </c>
      <c r="B130" s="132">
        <f t="shared" si="1"/>
        <v>0</v>
      </c>
      <c r="C130" s="131">
        <f>+C$3*'Hours - Ex C'!C132</f>
        <v>0</v>
      </c>
      <c r="D130" s="131">
        <f>+D$3*'Hours - Ex C'!D132</f>
        <v>0</v>
      </c>
      <c r="E130" s="131">
        <f>+E$3*'Hours - Ex C'!E132</f>
        <v>0</v>
      </c>
      <c r="F130" s="131">
        <f>+F$3*'Hours - Ex C'!F132</f>
        <v>0</v>
      </c>
      <c r="G130" s="131">
        <f>+G$3*'Hours - Ex C'!G132</f>
        <v>0</v>
      </c>
      <c r="H130" s="131">
        <f>+H$3*'Hours - Ex C'!H132</f>
        <v>0</v>
      </c>
      <c r="I130" s="131">
        <f>+I$3*'Hours - Ex C'!I132</f>
        <v>0</v>
      </c>
      <c r="J130" s="131">
        <f>+J$3*'Hours - Ex C'!J132</f>
        <v>0</v>
      </c>
      <c r="K130" s="131">
        <f>+K$3*'Hours - Ex C'!K132</f>
        <v>0</v>
      </c>
      <c r="L130" s="131">
        <f>+L$3*'Hours - Ex C'!L132</f>
        <v>0</v>
      </c>
      <c r="M130" s="131">
        <f>+M$3*'Hours - Ex C'!M132</f>
        <v>0</v>
      </c>
      <c r="N130" s="131">
        <f>+N$3*'Hours - Ex C'!N132</f>
        <v>0</v>
      </c>
      <c r="O130" s="131">
        <f>+O$3*'Hours - Ex C'!O132</f>
        <v>0</v>
      </c>
      <c r="P130" s="131">
        <f>+P$3*'Hours - Ex C'!P132</f>
        <v>0</v>
      </c>
      <c r="Q130" s="131">
        <f>+Q$3*'Hours - Ex C'!Q132</f>
        <v>0</v>
      </c>
      <c r="R130" s="131">
        <f>+R$3*'Hours - Ex C'!R132</f>
        <v>0</v>
      </c>
      <c r="S130" s="131">
        <f>+S$3*'Hours - Ex C'!S132</f>
        <v>0</v>
      </c>
      <c r="T130" s="131">
        <f>+T$3*'Hours - Ex C'!T132</f>
        <v>0</v>
      </c>
      <c r="U130" s="131">
        <f>+U$3*'Hours - Ex C'!U132</f>
        <v>0</v>
      </c>
      <c r="V130" s="131">
        <f>+V$3*'Hours - Ex C'!V132</f>
        <v>0</v>
      </c>
      <c r="W130" s="131">
        <f>+W$3*'Hours - Ex C'!W132</f>
        <v>0</v>
      </c>
      <c r="X130" s="131">
        <f>+X$3*'Hours - Ex C'!X132</f>
        <v>0</v>
      </c>
      <c r="Y130" s="131">
        <f>+Y$3*'Hours - Ex C'!Y132</f>
        <v>0</v>
      </c>
      <c r="Z130" s="131">
        <f>+Z$3*'Hours - Ex C'!Z132</f>
        <v>0</v>
      </c>
      <c r="AA130" s="131">
        <f>+AA$3*'Hours - Ex C'!AA132</f>
        <v>0</v>
      </c>
      <c r="AB130" s="131">
        <f>+AB$3*'Hours - Ex C'!AB132</f>
        <v>0</v>
      </c>
    </row>
    <row r="131" spans="1:28" ht="15">
      <c r="A131" s="6" t="s">
        <v>67</v>
      </c>
      <c r="B131" s="132">
        <f t="shared" si="1"/>
        <v>579.4208875</v>
      </c>
      <c r="C131" s="131">
        <f>+C$3*'Hours - Ex C'!C133</f>
        <v>0</v>
      </c>
      <c r="D131" s="131">
        <f>+D$3*'Hours - Ex C'!D133</f>
        <v>0</v>
      </c>
      <c r="E131" s="131">
        <f>+E$3*'Hours - Ex C'!E133</f>
        <v>0</v>
      </c>
      <c r="F131" s="131">
        <f>+F$3*'Hours - Ex C'!F133</f>
        <v>0</v>
      </c>
      <c r="G131" s="131">
        <f>+G$3*'Hours - Ex C'!G133</f>
        <v>0</v>
      </c>
      <c r="H131" s="131">
        <f>+H$3*'Hours - Ex C'!H133</f>
        <v>0</v>
      </c>
      <c r="I131" s="131">
        <f>+I$3*'Hours - Ex C'!I133</f>
        <v>0</v>
      </c>
      <c r="J131" s="131">
        <f>+J$3*'Hours - Ex C'!J133</f>
        <v>0</v>
      </c>
      <c r="K131" s="131">
        <f>+K$3*'Hours - Ex C'!K133</f>
        <v>0</v>
      </c>
      <c r="L131" s="131">
        <f>+L$3*'Hours - Ex C'!L133</f>
        <v>174.938359375</v>
      </c>
      <c r="M131" s="131">
        <f>+M$3*'Hours - Ex C'!M133</f>
        <v>0</v>
      </c>
      <c r="N131" s="131">
        <f>+N$3*'Hours - Ex C'!N133</f>
        <v>290.37385</v>
      </c>
      <c r="O131" s="131">
        <f>+O$3*'Hours - Ex C'!O133</f>
        <v>114.10867812500001</v>
      </c>
      <c r="P131" s="131">
        <f>+P$3*'Hours - Ex C'!P133</f>
        <v>0</v>
      </c>
      <c r="Q131" s="131">
        <f>+Q$3*'Hours - Ex C'!Q133</f>
        <v>0</v>
      </c>
      <c r="R131" s="131">
        <f>+R$3*'Hours - Ex C'!R133</f>
        <v>0</v>
      </c>
      <c r="S131" s="131">
        <f>+S$3*'Hours - Ex C'!S133</f>
        <v>0</v>
      </c>
      <c r="T131" s="131">
        <f>+T$3*'Hours - Ex C'!T133</f>
        <v>0</v>
      </c>
      <c r="U131" s="131">
        <f>+U$3*'Hours - Ex C'!U133</f>
        <v>0</v>
      </c>
      <c r="V131" s="131">
        <f>+V$3*'Hours - Ex C'!V133</f>
        <v>0</v>
      </c>
      <c r="W131" s="131">
        <f>+W$3*'Hours - Ex C'!W133</f>
        <v>0</v>
      </c>
      <c r="X131" s="131">
        <f>+X$3*'Hours - Ex C'!X133</f>
        <v>0</v>
      </c>
      <c r="Y131" s="131">
        <f>+Y$3*'Hours - Ex C'!Y133</f>
        <v>0</v>
      </c>
      <c r="Z131" s="131">
        <f>+Z$3*'Hours - Ex C'!Z133</f>
        <v>0</v>
      </c>
      <c r="AA131" s="131">
        <f>+AA$3*'Hours - Ex C'!AA133</f>
        <v>0</v>
      </c>
      <c r="AB131" s="131">
        <f>+AB$3*'Hours - Ex C'!AB133</f>
        <v>0</v>
      </c>
    </row>
    <row r="132" spans="1:28" ht="15">
      <c r="A132" s="6" t="s">
        <v>68</v>
      </c>
      <c r="B132" s="132">
        <f t="shared" si="1"/>
        <v>693.529565625</v>
      </c>
      <c r="C132" s="131">
        <f>+C$3*'Hours - Ex C'!C134</f>
        <v>0</v>
      </c>
      <c r="D132" s="131">
        <f>+D$3*'Hours - Ex C'!D134</f>
        <v>0</v>
      </c>
      <c r="E132" s="131">
        <f>+E$3*'Hours - Ex C'!E134</f>
        <v>0</v>
      </c>
      <c r="F132" s="131">
        <f>+F$3*'Hours - Ex C'!F134</f>
        <v>0</v>
      </c>
      <c r="G132" s="131">
        <f>+G$3*'Hours - Ex C'!G134</f>
        <v>0</v>
      </c>
      <c r="H132" s="131">
        <f>+H$3*'Hours - Ex C'!H134</f>
        <v>0</v>
      </c>
      <c r="I132" s="131">
        <f>+I$3*'Hours - Ex C'!I134</f>
        <v>0</v>
      </c>
      <c r="J132" s="131">
        <f>+J$3*'Hours - Ex C'!J134</f>
        <v>0</v>
      </c>
      <c r="K132" s="131">
        <f>+K$3*'Hours - Ex C'!K134</f>
        <v>0</v>
      </c>
      <c r="L132" s="131">
        <f>+L$3*'Hours - Ex C'!L134</f>
        <v>174.938359375</v>
      </c>
      <c r="M132" s="131">
        <f>+M$3*'Hours - Ex C'!M134</f>
        <v>0</v>
      </c>
      <c r="N132" s="131">
        <f>+N$3*'Hours - Ex C'!N134</f>
        <v>290.37385</v>
      </c>
      <c r="O132" s="131">
        <f>+O$3*'Hours - Ex C'!O134</f>
        <v>228.21735625000002</v>
      </c>
      <c r="P132" s="131">
        <f>+P$3*'Hours - Ex C'!P134</f>
        <v>0</v>
      </c>
      <c r="Q132" s="131">
        <f>+Q$3*'Hours - Ex C'!Q134</f>
        <v>0</v>
      </c>
      <c r="R132" s="131">
        <f>+R$3*'Hours - Ex C'!R134</f>
        <v>0</v>
      </c>
      <c r="S132" s="131">
        <f>+S$3*'Hours - Ex C'!S134</f>
        <v>0</v>
      </c>
      <c r="T132" s="131">
        <f>+T$3*'Hours - Ex C'!T134</f>
        <v>0</v>
      </c>
      <c r="U132" s="131">
        <f>+U$3*'Hours - Ex C'!U134</f>
        <v>0</v>
      </c>
      <c r="V132" s="131">
        <f>+V$3*'Hours - Ex C'!V134</f>
        <v>0</v>
      </c>
      <c r="W132" s="131">
        <f>+W$3*'Hours - Ex C'!W134</f>
        <v>0</v>
      </c>
      <c r="X132" s="131">
        <f>+X$3*'Hours - Ex C'!X134</f>
        <v>0</v>
      </c>
      <c r="Y132" s="131">
        <f>+Y$3*'Hours - Ex C'!Y134</f>
        <v>0</v>
      </c>
      <c r="Z132" s="131">
        <f>+Z$3*'Hours - Ex C'!Z134</f>
        <v>0</v>
      </c>
      <c r="AA132" s="131">
        <f>+AA$3*'Hours - Ex C'!AA134</f>
        <v>0</v>
      </c>
      <c r="AB132" s="131">
        <f>+AB$3*'Hours - Ex C'!AB134</f>
        <v>0</v>
      </c>
    </row>
    <row r="133" spans="1:28" ht="15">
      <c r="A133" s="6" t="s">
        <v>69</v>
      </c>
      <c r="B133" s="132">
        <f aca="true" t="shared" si="2" ref="B133:B196">SUM(C133:AB133)</f>
        <v>807.6382437500001</v>
      </c>
      <c r="C133" s="131">
        <f>+C$3*'Hours - Ex C'!C135</f>
        <v>0</v>
      </c>
      <c r="D133" s="131">
        <f>+D$3*'Hours - Ex C'!D135</f>
        <v>0</v>
      </c>
      <c r="E133" s="131">
        <f>+E$3*'Hours - Ex C'!E135</f>
        <v>0</v>
      </c>
      <c r="F133" s="131">
        <f>+F$3*'Hours - Ex C'!F135</f>
        <v>0</v>
      </c>
      <c r="G133" s="131">
        <f>+G$3*'Hours - Ex C'!G135</f>
        <v>0</v>
      </c>
      <c r="H133" s="131">
        <f>+H$3*'Hours - Ex C'!H135</f>
        <v>0</v>
      </c>
      <c r="I133" s="131">
        <f>+I$3*'Hours - Ex C'!I135</f>
        <v>0</v>
      </c>
      <c r="J133" s="131">
        <f>+J$3*'Hours - Ex C'!J135</f>
        <v>0</v>
      </c>
      <c r="K133" s="131">
        <f>+K$3*'Hours - Ex C'!K135</f>
        <v>0</v>
      </c>
      <c r="L133" s="131">
        <f>+L$3*'Hours - Ex C'!L135</f>
        <v>174.938359375</v>
      </c>
      <c r="M133" s="131">
        <f>+M$3*'Hours - Ex C'!M135</f>
        <v>0</v>
      </c>
      <c r="N133" s="131">
        <f>+N$3*'Hours - Ex C'!N135</f>
        <v>290.37385</v>
      </c>
      <c r="O133" s="131">
        <f>+O$3*'Hours - Ex C'!O135</f>
        <v>342.32603437500006</v>
      </c>
      <c r="P133" s="131">
        <f>+P$3*'Hours - Ex C'!P135</f>
        <v>0</v>
      </c>
      <c r="Q133" s="131">
        <f>+Q$3*'Hours - Ex C'!Q135</f>
        <v>0</v>
      </c>
      <c r="R133" s="131">
        <f>+R$3*'Hours - Ex C'!R135</f>
        <v>0</v>
      </c>
      <c r="S133" s="131">
        <f>+S$3*'Hours - Ex C'!S135</f>
        <v>0</v>
      </c>
      <c r="T133" s="131">
        <f>+T$3*'Hours - Ex C'!T135</f>
        <v>0</v>
      </c>
      <c r="U133" s="131">
        <f>+U$3*'Hours - Ex C'!U135</f>
        <v>0</v>
      </c>
      <c r="V133" s="131">
        <f>+V$3*'Hours - Ex C'!V135</f>
        <v>0</v>
      </c>
      <c r="W133" s="131">
        <f>+W$3*'Hours - Ex C'!W135</f>
        <v>0</v>
      </c>
      <c r="X133" s="131">
        <f>+X$3*'Hours - Ex C'!X135</f>
        <v>0</v>
      </c>
      <c r="Y133" s="131">
        <f>+Y$3*'Hours - Ex C'!Y135</f>
        <v>0</v>
      </c>
      <c r="Z133" s="131">
        <f>+Z$3*'Hours - Ex C'!Z135</f>
        <v>0</v>
      </c>
      <c r="AA133" s="131">
        <f>+AA$3*'Hours - Ex C'!AA135</f>
        <v>0</v>
      </c>
      <c r="AB133" s="131">
        <f>+AB$3*'Hours - Ex C'!AB135</f>
        <v>0</v>
      </c>
    </row>
    <row r="134" spans="1:28" ht="15">
      <c r="A134" s="6" t="s">
        <v>70</v>
      </c>
      <c r="B134" s="132">
        <f t="shared" si="2"/>
        <v>921.746921875</v>
      </c>
      <c r="C134" s="131">
        <f>+C$3*'Hours - Ex C'!C136</f>
        <v>0</v>
      </c>
      <c r="D134" s="131">
        <f>+D$3*'Hours - Ex C'!D136</f>
        <v>0</v>
      </c>
      <c r="E134" s="131">
        <f>+E$3*'Hours - Ex C'!E136</f>
        <v>0</v>
      </c>
      <c r="F134" s="131">
        <f>+F$3*'Hours - Ex C'!F136</f>
        <v>0</v>
      </c>
      <c r="G134" s="131">
        <f>+G$3*'Hours - Ex C'!G136</f>
        <v>0</v>
      </c>
      <c r="H134" s="131">
        <f>+H$3*'Hours - Ex C'!H136</f>
        <v>0</v>
      </c>
      <c r="I134" s="131">
        <f>+I$3*'Hours - Ex C'!I136</f>
        <v>0</v>
      </c>
      <c r="J134" s="131">
        <f>+J$3*'Hours - Ex C'!J136</f>
        <v>0</v>
      </c>
      <c r="K134" s="131">
        <f>+K$3*'Hours - Ex C'!K136</f>
        <v>0</v>
      </c>
      <c r="L134" s="131">
        <f>+L$3*'Hours - Ex C'!L136</f>
        <v>174.938359375</v>
      </c>
      <c r="M134" s="131">
        <f>+M$3*'Hours - Ex C'!M136</f>
        <v>0</v>
      </c>
      <c r="N134" s="131">
        <f>+N$3*'Hours - Ex C'!N136</f>
        <v>290.37385</v>
      </c>
      <c r="O134" s="131">
        <f>+O$3*'Hours - Ex C'!O136</f>
        <v>456.43471250000005</v>
      </c>
      <c r="P134" s="131">
        <f>+P$3*'Hours - Ex C'!P136</f>
        <v>0</v>
      </c>
      <c r="Q134" s="131">
        <f>+Q$3*'Hours - Ex C'!Q136</f>
        <v>0</v>
      </c>
      <c r="R134" s="131">
        <f>+R$3*'Hours - Ex C'!R136</f>
        <v>0</v>
      </c>
      <c r="S134" s="131">
        <f>+S$3*'Hours - Ex C'!S136</f>
        <v>0</v>
      </c>
      <c r="T134" s="131">
        <f>+T$3*'Hours - Ex C'!T136</f>
        <v>0</v>
      </c>
      <c r="U134" s="131">
        <f>+U$3*'Hours - Ex C'!U136</f>
        <v>0</v>
      </c>
      <c r="V134" s="131">
        <f>+V$3*'Hours - Ex C'!V136</f>
        <v>0</v>
      </c>
      <c r="W134" s="131">
        <f>+W$3*'Hours - Ex C'!W136</f>
        <v>0</v>
      </c>
      <c r="X134" s="131">
        <f>+X$3*'Hours - Ex C'!X136</f>
        <v>0</v>
      </c>
      <c r="Y134" s="131">
        <f>+Y$3*'Hours - Ex C'!Y136</f>
        <v>0</v>
      </c>
      <c r="Z134" s="131">
        <f>+Z$3*'Hours - Ex C'!Z136</f>
        <v>0</v>
      </c>
      <c r="AA134" s="131">
        <f>+AA$3*'Hours - Ex C'!AA136</f>
        <v>0</v>
      </c>
      <c r="AB134" s="131">
        <f>+AB$3*'Hours - Ex C'!AB136</f>
        <v>0</v>
      </c>
    </row>
    <row r="135" spans="1:28" ht="15">
      <c r="A135" s="6" t="s">
        <v>71</v>
      </c>
      <c r="B135" s="132">
        <f t="shared" si="2"/>
        <v>1851.5388125</v>
      </c>
      <c r="C135" s="131">
        <f>+C$3*'Hours - Ex C'!C137</f>
        <v>0</v>
      </c>
      <c r="D135" s="131">
        <f>+D$3*'Hours - Ex C'!D137</f>
        <v>0</v>
      </c>
      <c r="E135" s="131">
        <f>+E$3*'Hours - Ex C'!E137</f>
        <v>0</v>
      </c>
      <c r="F135" s="131">
        <f>+F$3*'Hours - Ex C'!F137</f>
        <v>0</v>
      </c>
      <c r="G135" s="131">
        <f>+G$3*'Hours - Ex C'!G137</f>
        <v>0</v>
      </c>
      <c r="H135" s="131">
        <f>+H$3*'Hours - Ex C'!H137</f>
        <v>0</v>
      </c>
      <c r="I135" s="131">
        <f>+I$3*'Hours - Ex C'!I137</f>
        <v>0</v>
      </c>
      <c r="J135" s="131">
        <f>+J$3*'Hours - Ex C'!J137</f>
        <v>0</v>
      </c>
      <c r="K135" s="131">
        <f>+K$3*'Hours - Ex C'!K137</f>
        <v>511.53480625000003</v>
      </c>
      <c r="L135" s="131">
        <f>+L$3*'Hours - Ex C'!L137</f>
        <v>1049.63015625</v>
      </c>
      <c r="M135" s="131">
        <f>+M$3*'Hours - Ex C'!M137</f>
        <v>0</v>
      </c>
      <c r="N135" s="131">
        <f>+N$3*'Hours - Ex C'!N137</f>
        <v>290.37385</v>
      </c>
      <c r="O135" s="131">
        <f>+O$3*'Hours - Ex C'!O137</f>
        <v>0</v>
      </c>
      <c r="P135" s="131">
        <f>+P$3*'Hours - Ex C'!P137</f>
        <v>0</v>
      </c>
      <c r="Q135" s="131">
        <f>+Q$3*'Hours - Ex C'!Q137</f>
        <v>0</v>
      </c>
      <c r="R135" s="131">
        <f>+R$3*'Hours - Ex C'!R137</f>
        <v>0</v>
      </c>
      <c r="S135" s="131">
        <f>+S$3*'Hours - Ex C'!S137</f>
        <v>0</v>
      </c>
      <c r="T135" s="131">
        <f>+T$3*'Hours - Ex C'!T137</f>
        <v>0</v>
      </c>
      <c r="U135" s="131">
        <f>+U$3*'Hours - Ex C'!U137</f>
        <v>0</v>
      </c>
      <c r="V135" s="131">
        <f>+V$3*'Hours - Ex C'!V137</f>
        <v>0</v>
      </c>
      <c r="W135" s="131">
        <f>+W$3*'Hours - Ex C'!W137</f>
        <v>0</v>
      </c>
      <c r="X135" s="131">
        <f>+X$3*'Hours - Ex C'!X137</f>
        <v>0</v>
      </c>
      <c r="Y135" s="131">
        <f>+Y$3*'Hours - Ex C'!Y137</f>
        <v>0</v>
      </c>
      <c r="Z135" s="131">
        <f>+Z$3*'Hours - Ex C'!Z137</f>
        <v>0</v>
      </c>
      <c r="AA135" s="131">
        <f>+AA$3*'Hours - Ex C'!AA137</f>
        <v>0</v>
      </c>
      <c r="AB135" s="131">
        <f>+AB$3*'Hours - Ex C'!AB137</f>
        <v>0</v>
      </c>
    </row>
    <row r="136" spans="1:28" ht="15">
      <c r="A136" s="95"/>
      <c r="B136" s="132">
        <f t="shared" si="2"/>
        <v>0</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row>
    <row r="137" spans="1:28" ht="15.75">
      <c r="A137" s="108" t="s">
        <v>72</v>
      </c>
      <c r="B137" s="132">
        <f t="shared" si="2"/>
        <v>0</v>
      </c>
      <c r="C137" s="131">
        <f>+C$3*'Hours - Ex C'!C139</f>
        <v>0</v>
      </c>
      <c r="D137" s="131">
        <f>+D$3*'Hours - Ex C'!D139</f>
        <v>0</v>
      </c>
      <c r="E137" s="131">
        <f>+E$3*'Hours - Ex C'!E139</f>
        <v>0</v>
      </c>
      <c r="F137" s="131">
        <f>+F$3*'Hours - Ex C'!F139</f>
        <v>0</v>
      </c>
      <c r="G137" s="131">
        <f>+G$3*'Hours - Ex C'!G139</f>
        <v>0</v>
      </c>
      <c r="H137" s="131">
        <f>+H$3*'Hours - Ex C'!H139</f>
        <v>0</v>
      </c>
      <c r="I137" s="131">
        <f>+I$3*'Hours - Ex C'!I139</f>
        <v>0</v>
      </c>
      <c r="J137" s="131">
        <f>+J$3*'Hours - Ex C'!J139</f>
        <v>0</v>
      </c>
      <c r="K137" s="131">
        <f>+K$3*'Hours - Ex C'!K139</f>
        <v>0</v>
      </c>
      <c r="L137" s="131">
        <f>+L$3*'Hours - Ex C'!L139</f>
        <v>0</v>
      </c>
      <c r="M137" s="131">
        <f>+M$3*'Hours - Ex C'!M139</f>
        <v>0</v>
      </c>
      <c r="N137" s="131">
        <f>+N$3*'Hours - Ex C'!N139</f>
        <v>0</v>
      </c>
      <c r="O137" s="131">
        <f>+O$3*'Hours - Ex C'!O139</f>
        <v>0</v>
      </c>
      <c r="P137" s="131">
        <f>+P$3*'Hours - Ex C'!P139</f>
        <v>0</v>
      </c>
      <c r="Q137" s="131">
        <f>+Q$3*'Hours - Ex C'!Q139</f>
        <v>0</v>
      </c>
      <c r="R137" s="131">
        <f>+R$3*'Hours - Ex C'!R139</f>
        <v>0</v>
      </c>
      <c r="S137" s="131">
        <f>+S$3*'Hours - Ex C'!S139</f>
        <v>0</v>
      </c>
      <c r="T137" s="131">
        <f>+T$3*'Hours - Ex C'!T139</f>
        <v>0</v>
      </c>
      <c r="U137" s="131">
        <f>+U$3*'Hours - Ex C'!U139</f>
        <v>0</v>
      </c>
      <c r="V137" s="131">
        <f>+V$3*'Hours - Ex C'!V139</f>
        <v>0</v>
      </c>
      <c r="W137" s="131">
        <f>+W$3*'Hours - Ex C'!W139</f>
        <v>0</v>
      </c>
      <c r="X137" s="131">
        <f>+X$3*'Hours - Ex C'!X139</f>
        <v>0</v>
      </c>
      <c r="Y137" s="131">
        <f>+Y$3*'Hours - Ex C'!Y139</f>
        <v>0</v>
      </c>
      <c r="Z137" s="131">
        <f>+Z$3*'Hours - Ex C'!Z139</f>
        <v>0</v>
      </c>
      <c r="AA137" s="131">
        <f>+AA$3*'Hours - Ex C'!AA139</f>
        <v>0</v>
      </c>
      <c r="AB137" s="131">
        <f>+AB$3*'Hours - Ex C'!AB139</f>
        <v>0</v>
      </c>
    </row>
    <row r="138" spans="1:28" ht="15">
      <c r="A138" s="24" t="s">
        <v>292</v>
      </c>
      <c r="B138" s="132">
        <f t="shared" si="2"/>
        <v>7770.965324999999</v>
      </c>
      <c r="C138" s="131">
        <f>+C$3*'Hours - Ex C'!C140</f>
        <v>0</v>
      </c>
      <c r="D138" s="131">
        <f>+D$3*'Hours - Ex C'!D140</f>
        <v>0</v>
      </c>
      <c r="E138" s="131">
        <f>+E$3*'Hours - Ex C'!E140</f>
        <v>0</v>
      </c>
      <c r="F138" s="131">
        <f>+F$3*'Hours - Ex C'!F140</f>
        <v>0</v>
      </c>
      <c r="G138" s="131">
        <f>+G$3*'Hours - Ex C'!G140</f>
        <v>240</v>
      </c>
      <c r="H138" s="131">
        <f>+H$3*'Hours - Ex C'!H140</f>
        <v>0</v>
      </c>
      <c r="I138" s="131">
        <f>+I$3*'Hours - Ex C'!I140</f>
        <v>0</v>
      </c>
      <c r="J138" s="131">
        <f>+J$3*'Hours - Ex C'!J140</f>
        <v>105.39002500000001</v>
      </c>
      <c r="K138" s="131">
        <f>+K$3*'Hours - Ex C'!K140</f>
        <v>1023.0696125000001</v>
      </c>
      <c r="L138" s="131">
        <f>+L$3*'Hours - Ex C'!L140</f>
        <v>3498.7671875</v>
      </c>
      <c r="M138" s="131">
        <f>+M$3*'Hours - Ex C'!M140</f>
        <v>0</v>
      </c>
      <c r="N138" s="131">
        <f>+N$3*'Hours - Ex C'!N140</f>
        <v>2903.7385</v>
      </c>
      <c r="O138" s="131">
        <f>+O$3*'Hours - Ex C'!O140</f>
        <v>0</v>
      </c>
      <c r="P138" s="131">
        <f>+P$3*'Hours - Ex C'!P140</f>
        <v>0</v>
      </c>
      <c r="Q138" s="131">
        <f>+Q$3*'Hours - Ex C'!Q140</f>
        <v>0</v>
      </c>
      <c r="R138" s="131">
        <f>+R$3*'Hours - Ex C'!R140</f>
        <v>0</v>
      </c>
      <c r="S138" s="131">
        <f>+S$3*'Hours - Ex C'!S140</f>
        <v>0</v>
      </c>
      <c r="T138" s="131">
        <f>+T$3*'Hours - Ex C'!T140</f>
        <v>0</v>
      </c>
      <c r="U138" s="131">
        <f>+U$3*'Hours - Ex C'!U140</f>
        <v>0</v>
      </c>
      <c r="V138" s="131">
        <f>+V$3*'Hours - Ex C'!V140</f>
        <v>0</v>
      </c>
      <c r="W138" s="131">
        <f>+W$3*'Hours - Ex C'!W140</f>
        <v>0</v>
      </c>
      <c r="X138" s="131">
        <f>+X$3*'Hours - Ex C'!X140</f>
        <v>0</v>
      </c>
      <c r="Y138" s="131">
        <f>+Y$3*'Hours - Ex C'!Y140</f>
        <v>0</v>
      </c>
      <c r="Z138" s="131">
        <f>+Z$3*'Hours - Ex C'!Z140</f>
        <v>0</v>
      </c>
      <c r="AA138" s="131">
        <f>+AA$3*'Hours - Ex C'!AA140</f>
        <v>0</v>
      </c>
      <c r="AB138" s="131">
        <f>+AB$3*'Hours - Ex C'!AB140</f>
        <v>0</v>
      </c>
    </row>
    <row r="139" spans="1:28" ht="15">
      <c r="A139" s="15" t="s">
        <v>293</v>
      </c>
      <c r="B139" s="132">
        <f t="shared" si="2"/>
        <v>3818.177675</v>
      </c>
      <c r="C139" s="131">
        <f>+C$3*'Hours - Ex C'!C141</f>
        <v>0</v>
      </c>
      <c r="D139" s="131">
        <f>+D$3*'Hours - Ex C'!D141</f>
        <v>0</v>
      </c>
      <c r="E139" s="131">
        <f>+E$3*'Hours - Ex C'!E141</f>
        <v>0</v>
      </c>
      <c r="F139" s="131">
        <f>+F$3*'Hours - Ex C'!F141</f>
        <v>0</v>
      </c>
      <c r="G139" s="131">
        <f>+G$3*'Hours - Ex C'!G141</f>
        <v>0</v>
      </c>
      <c r="H139" s="131">
        <f>+H$3*'Hours - Ex C'!H141</f>
        <v>0</v>
      </c>
      <c r="I139" s="131">
        <f>+I$3*'Hours - Ex C'!I141</f>
        <v>0</v>
      </c>
      <c r="J139" s="131">
        <f>+J$3*'Hours - Ex C'!J141</f>
        <v>105.39002500000001</v>
      </c>
      <c r="K139" s="131">
        <f>+K$3*'Hours - Ex C'!K141</f>
        <v>511.53480625000003</v>
      </c>
      <c r="L139" s="131">
        <f>+L$3*'Hours - Ex C'!L141</f>
        <v>1749.38359375</v>
      </c>
      <c r="M139" s="131">
        <f>+M$3*'Hours - Ex C'!M141</f>
        <v>0</v>
      </c>
      <c r="N139" s="131">
        <f>+N$3*'Hours - Ex C'!N141</f>
        <v>1451.86925</v>
      </c>
      <c r="O139" s="131">
        <f>+O$3*'Hours - Ex C'!O141</f>
        <v>0</v>
      </c>
      <c r="P139" s="131">
        <f>+P$3*'Hours - Ex C'!P141</f>
        <v>0</v>
      </c>
      <c r="Q139" s="131">
        <f>+Q$3*'Hours - Ex C'!Q141</f>
        <v>0</v>
      </c>
      <c r="R139" s="131">
        <f>+R$3*'Hours - Ex C'!R141</f>
        <v>0</v>
      </c>
      <c r="S139" s="131">
        <f>+S$3*'Hours - Ex C'!S141</f>
        <v>0</v>
      </c>
      <c r="T139" s="131">
        <f>+T$3*'Hours - Ex C'!T141</f>
        <v>0</v>
      </c>
      <c r="U139" s="131">
        <f>+U$3*'Hours - Ex C'!U141</f>
        <v>0</v>
      </c>
      <c r="V139" s="131">
        <f>+V$3*'Hours - Ex C'!V141</f>
        <v>0</v>
      </c>
      <c r="W139" s="131">
        <f>+W$3*'Hours - Ex C'!W141</f>
        <v>0</v>
      </c>
      <c r="X139" s="131">
        <f>+X$3*'Hours - Ex C'!X141</f>
        <v>0</v>
      </c>
      <c r="Y139" s="131">
        <f>+Y$3*'Hours - Ex C'!Y141</f>
        <v>0</v>
      </c>
      <c r="Z139" s="131">
        <f>+Z$3*'Hours - Ex C'!Z141</f>
        <v>0</v>
      </c>
      <c r="AA139" s="131">
        <f>+AA$3*'Hours - Ex C'!AA141</f>
        <v>0</v>
      </c>
      <c r="AB139" s="131">
        <f>+AB$3*'Hours - Ex C'!AB141</f>
        <v>0</v>
      </c>
    </row>
    <row r="140" spans="1:28" ht="15">
      <c r="A140" s="6" t="s">
        <v>73</v>
      </c>
      <c r="B140" s="132">
        <f t="shared" si="2"/>
        <v>930.62441875</v>
      </c>
      <c r="C140" s="131">
        <f>+C$3*'Hours - Ex C'!C142</f>
        <v>0</v>
      </c>
      <c r="D140" s="131">
        <f>+D$3*'Hours - Ex C'!D142</f>
        <v>0</v>
      </c>
      <c r="E140" s="131">
        <f>+E$3*'Hours - Ex C'!E142</f>
        <v>0</v>
      </c>
      <c r="F140" s="131">
        <f>+F$3*'Hours - Ex C'!F142</f>
        <v>0</v>
      </c>
      <c r="G140" s="131">
        <f>+G$3*'Hours - Ex C'!G142</f>
        <v>0</v>
      </c>
      <c r="H140" s="131">
        <f>+H$3*'Hours - Ex C'!H142</f>
        <v>0</v>
      </c>
      <c r="I140" s="131">
        <f>+I$3*'Hours - Ex C'!I142</f>
        <v>0</v>
      </c>
      <c r="J140" s="131">
        <f>+J$3*'Hours - Ex C'!J142</f>
        <v>0</v>
      </c>
      <c r="K140" s="131">
        <f>+K$3*'Hours - Ex C'!K142</f>
        <v>0</v>
      </c>
      <c r="L140" s="131">
        <f>+L$3*'Hours - Ex C'!L142</f>
        <v>349.87671875</v>
      </c>
      <c r="M140" s="131">
        <f>+M$3*'Hours - Ex C'!M142</f>
        <v>0</v>
      </c>
      <c r="N140" s="131">
        <f>+N$3*'Hours - Ex C'!N142</f>
        <v>580.7477</v>
      </c>
      <c r="O140" s="131">
        <f>+O$3*'Hours - Ex C'!O142</f>
        <v>0</v>
      </c>
      <c r="P140" s="131">
        <f>+P$3*'Hours - Ex C'!P142</f>
        <v>0</v>
      </c>
      <c r="Q140" s="131">
        <f>+Q$3*'Hours - Ex C'!Q142</f>
        <v>0</v>
      </c>
      <c r="R140" s="131">
        <f>+R$3*'Hours - Ex C'!R142</f>
        <v>0</v>
      </c>
      <c r="S140" s="131">
        <f>+S$3*'Hours - Ex C'!S142</f>
        <v>0</v>
      </c>
      <c r="T140" s="131">
        <f>+T$3*'Hours - Ex C'!T142</f>
        <v>0</v>
      </c>
      <c r="U140" s="131">
        <f>+U$3*'Hours - Ex C'!U142</f>
        <v>0</v>
      </c>
      <c r="V140" s="131">
        <f>+V$3*'Hours - Ex C'!V142</f>
        <v>0</v>
      </c>
      <c r="W140" s="131">
        <f>+W$3*'Hours - Ex C'!W142</f>
        <v>0</v>
      </c>
      <c r="X140" s="131">
        <f>+X$3*'Hours - Ex C'!X142</f>
        <v>0</v>
      </c>
      <c r="Y140" s="131">
        <f>+Y$3*'Hours - Ex C'!Y142</f>
        <v>0</v>
      </c>
      <c r="Z140" s="131">
        <f>+Z$3*'Hours - Ex C'!Z142</f>
        <v>0</v>
      </c>
      <c r="AA140" s="131">
        <f>+AA$3*'Hours - Ex C'!AA142</f>
        <v>0</v>
      </c>
      <c r="AB140" s="131">
        <f>+AB$3*'Hours - Ex C'!AB142</f>
        <v>0</v>
      </c>
    </row>
    <row r="141" spans="1:28" ht="15">
      <c r="A141" s="6" t="s">
        <v>74</v>
      </c>
      <c r="B141" s="132">
        <f t="shared" si="2"/>
        <v>1792.0359437500001</v>
      </c>
      <c r="C141" s="131">
        <f>+C$3*'Hours - Ex C'!C143</f>
        <v>0</v>
      </c>
      <c r="D141" s="131">
        <f>+D$3*'Hours - Ex C'!D143</f>
        <v>0</v>
      </c>
      <c r="E141" s="131">
        <f>+E$3*'Hours - Ex C'!E143</f>
        <v>0</v>
      </c>
      <c r="F141" s="131">
        <f>+F$3*'Hours - Ex C'!F143</f>
        <v>0</v>
      </c>
      <c r="G141" s="131">
        <f>+G$3*'Hours - Ex C'!G143</f>
        <v>0</v>
      </c>
      <c r="H141" s="131">
        <f>+H$3*'Hours - Ex C'!H143</f>
        <v>0</v>
      </c>
      <c r="I141" s="131">
        <f>+I$3*'Hours - Ex C'!I143</f>
        <v>0</v>
      </c>
      <c r="J141" s="131">
        <f>+J$3*'Hours - Ex C'!J143</f>
        <v>0</v>
      </c>
      <c r="K141" s="131">
        <f>+K$3*'Hours - Ex C'!K143</f>
        <v>511.53480625000003</v>
      </c>
      <c r="L141" s="131">
        <f>+L$3*'Hours - Ex C'!L143</f>
        <v>699.7534375</v>
      </c>
      <c r="M141" s="131">
        <f>+M$3*'Hours - Ex C'!M143</f>
        <v>0</v>
      </c>
      <c r="N141" s="131">
        <f>+N$3*'Hours - Ex C'!N143</f>
        <v>580.7477</v>
      </c>
      <c r="O141" s="131">
        <f>+O$3*'Hours - Ex C'!O143</f>
        <v>0</v>
      </c>
      <c r="P141" s="131">
        <f>+P$3*'Hours - Ex C'!P143</f>
        <v>0</v>
      </c>
      <c r="Q141" s="131">
        <f>+Q$3*'Hours - Ex C'!Q143</f>
        <v>0</v>
      </c>
      <c r="R141" s="131">
        <f>+R$3*'Hours - Ex C'!R143</f>
        <v>0</v>
      </c>
      <c r="S141" s="131">
        <f>+S$3*'Hours - Ex C'!S143</f>
        <v>0</v>
      </c>
      <c r="T141" s="131">
        <f>+T$3*'Hours - Ex C'!T143</f>
        <v>0</v>
      </c>
      <c r="U141" s="131">
        <f>+U$3*'Hours - Ex C'!U143</f>
        <v>0</v>
      </c>
      <c r="V141" s="131">
        <f>+V$3*'Hours - Ex C'!V143</f>
        <v>0</v>
      </c>
      <c r="W141" s="131">
        <f>+W$3*'Hours - Ex C'!W143</f>
        <v>0</v>
      </c>
      <c r="X141" s="131">
        <f>+X$3*'Hours - Ex C'!X143</f>
        <v>0</v>
      </c>
      <c r="Y141" s="131">
        <f>+Y$3*'Hours - Ex C'!Y143</f>
        <v>0</v>
      </c>
      <c r="Z141" s="131">
        <f>+Z$3*'Hours - Ex C'!Z143</f>
        <v>0</v>
      </c>
      <c r="AA141" s="131">
        <f>+AA$3*'Hours - Ex C'!AA143</f>
        <v>0</v>
      </c>
      <c r="AB141" s="131">
        <f>+AB$3*'Hours - Ex C'!AB143</f>
        <v>0</v>
      </c>
    </row>
    <row r="142" spans="1:28" ht="15">
      <c r="A142" s="6" t="s">
        <v>75</v>
      </c>
      <c r="B142" s="132">
        <f t="shared" si="2"/>
        <v>1792.0359437500001</v>
      </c>
      <c r="C142" s="131">
        <f>+C$3*'Hours - Ex C'!C144</f>
        <v>0</v>
      </c>
      <c r="D142" s="131">
        <f>+D$3*'Hours - Ex C'!D144</f>
        <v>0</v>
      </c>
      <c r="E142" s="131">
        <f>+E$3*'Hours - Ex C'!E144</f>
        <v>0</v>
      </c>
      <c r="F142" s="131">
        <f>+F$3*'Hours - Ex C'!F144</f>
        <v>0</v>
      </c>
      <c r="G142" s="131">
        <f>+G$3*'Hours - Ex C'!G144</f>
        <v>0</v>
      </c>
      <c r="H142" s="131">
        <f>+H$3*'Hours - Ex C'!H144</f>
        <v>0</v>
      </c>
      <c r="I142" s="131">
        <f>+I$3*'Hours - Ex C'!I144</f>
        <v>0</v>
      </c>
      <c r="J142" s="131">
        <f>+J$3*'Hours - Ex C'!J144</f>
        <v>0</v>
      </c>
      <c r="K142" s="131">
        <f>+K$3*'Hours - Ex C'!K144</f>
        <v>511.53480625000003</v>
      </c>
      <c r="L142" s="131">
        <f>+L$3*'Hours - Ex C'!L144</f>
        <v>699.7534375</v>
      </c>
      <c r="M142" s="131">
        <f>+M$3*'Hours - Ex C'!M144</f>
        <v>0</v>
      </c>
      <c r="N142" s="131">
        <f>+N$3*'Hours - Ex C'!N144</f>
        <v>580.7477</v>
      </c>
      <c r="O142" s="131">
        <f>+O$3*'Hours - Ex C'!O144</f>
        <v>0</v>
      </c>
      <c r="P142" s="131">
        <f>+P$3*'Hours - Ex C'!P144</f>
        <v>0</v>
      </c>
      <c r="Q142" s="131">
        <f>+Q$3*'Hours - Ex C'!Q144</f>
        <v>0</v>
      </c>
      <c r="R142" s="131">
        <f>+R$3*'Hours - Ex C'!R144</f>
        <v>0</v>
      </c>
      <c r="S142" s="131">
        <f>+S$3*'Hours - Ex C'!S144</f>
        <v>0</v>
      </c>
      <c r="T142" s="131">
        <f>+T$3*'Hours - Ex C'!T144</f>
        <v>0</v>
      </c>
      <c r="U142" s="131">
        <f>+U$3*'Hours - Ex C'!U144</f>
        <v>0</v>
      </c>
      <c r="V142" s="131">
        <f>+V$3*'Hours - Ex C'!V144</f>
        <v>0</v>
      </c>
      <c r="W142" s="131">
        <f>+W$3*'Hours - Ex C'!W144</f>
        <v>0</v>
      </c>
      <c r="X142" s="131">
        <f>+X$3*'Hours - Ex C'!X144</f>
        <v>0</v>
      </c>
      <c r="Y142" s="131">
        <f>+Y$3*'Hours - Ex C'!Y144</f>
        <v>0</v>
      </c>
      <c r="Z142" s="131">
        <f>+Z$3*'Hours - Ex C'!Z144</f>
        <v>0</v>
      </c>
      <c r="AA142" s="131">
        <f>+AA$3*'Hours - Ex C'!AA144</f>
        <v>0</v>
      </c>
      <c r="AB142" s="131">
        <f>+AB$3*'Hours - Ex C'!AB144</f>
        <v>0</v>
      </c>
    </row>
    <row r="143" spans="1:28" ht="15">
      <c r="A143" s="95"/>
      <c r="B143" s="132">
        <f t="shared" si="2"/>
        <v>0</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row>
    <row r="144" spans="1:28" ht="15.75">
      <c r="A144" s="108" t="s">
        <v>79</v>
      </c>
      <c r="B144" s="132">
        <f t="shared" si="2"/>
        <v>0</v>
      </c>
      <c r="C144" s="131">
        <f>+C$3*'Hours - Ex C'!C146</f>
        <v>0</v>
      </c>
      <c r="D144" s="131">
        <f>+D$3*'Hours - Ex C'!D146</f>
        <v>0</v>
      </c>
      <c r="E144" s="131">
        <f>+E$3*'Hours - Ex C'!E146</f>
        <v>0</v>
      </c>
      <c r="F144" s="131">
        <f>+F$3*'Hours - Ex C'!F146</f>
        <v>0</v>
      </c>
      <c r="G144" s="131">
        <f>+G$3*'Hours - Ex C'!G146</f>
        <v>0</v>
      </c>
      <c r="H144" s="131">
        <f>+H$3*'Hours - Ex C'!H146</f>
        <v>0</v>
      </c>
      <c r="I144" s="131">
        <f>+I$3*'Hours - Ex C'!I146</f>
        <v>0</v>
      </c>
      <c r="J144" s="131">
        <f>+J$3*'Hours - Ex C'!J146</f>
        <v>0</v>
      </c>
      <c r="K144" s="131">
        <f>+K$3*'Hours - Ex C'!K146</f>
        <v>0</v>
      </c>
      <c r="L144" s="131">
        <f>+L$3*'Hours - Ex C'!L146</f>
        <v>0</v>
      </c>
      <c r="M144" s="131">
        <f>+M$3*'Hours - Ex C'!M146</f>
        <v>0</v>
      </c>
      <c r="N144" s="131">
        <f>+N$3*'Hours - Ex C'!N146</f>
        <v>0</v>
      </c>
      <c r="O144" s="131">
        <f>+O$3*'Hours - Ex C'!O146</f>
        <v>0</v>
      </c>
      <c r="P144" s="131">
        <f>+P$3*'Hours - Ex C'!P146</f>
        <v>0</v>
      </c>
      <c r="Q144" s="131">
        <f>+Q$3*'Hours - Ex C'!Q146</f>
        <v>0</v>
      </c>
      <c r="R144" s="131">
        <f>+R$3*'Hours - Ex C'!R146</f>
        <v>0</v>
      </c>
      <c r="S144" s="131">
        <f>+S$3*'Hours - Ex C'!S146</f>
        <v>0</v>
      </c>
      <c r="T144" s="131">
        <f>+T$3*'Hours - Ex C'!T146</f>
        <v>0</v>
      </c>
      <c r="U144" s="131">
        <f>+U$3*'Hours - Ex C'!U146</f>
        <v>0</v>
      </c>
      <c r="V144" s="131">
        <f>+V$3*'Hours - Ex C'!V146</f>
        <v>0</v>
      </c>
      <c r="W144" s="131">
        <f>+W$3*'Hours - Ex C'!W146</f>
        <v>0</v>
      </c>
      <c r="X144" s="131">
        <f>+X$3*'Hours - Ex C'!X146</f>
        <v>0</v>
      </c>
      <c r="Y144" s="131">
        <f>+Y$3*'Hours - Ex C'!Y146</f>
        <v>0</v>
      </c>
      <c r="Z144" s="131">
        <f>+Z$3*'Hours - Ex C'!Z146</f>
        <v>0</v>
      </c>
      <c r="AA144" s="131">
        <f>+AA$3*'Hours - Ex C'!AA146</f>
        <v>0</v>
      </c>
      <c r="AB144" s="131">
        <f>+AB$3*'Hours - Ex C'!AB146</f>
        <v>0</v>
      </c>
    </row>
    <row r="145" spans="1:28" ht="15">
      <c r="A145" s="6" t="s">
        <v>80</v>
      </c>
      <c r="B145" s="132">
        <f t="shared" si="2"/>
        <v>0</v>
      </c>
      <c r="C145" s="131">
        <f>+C$3*'Hours - Ex C'!C147</f>
        <v>0</v>
      </c>
      <c r="D145" s="131">
        <f>+D$3*'Hours - Ex C'!D147</f>
        <v>0</v>
      </c>
      <c r="E145" s="131">
        <f>+E$3*'Hours - Ex C'!E147</f>
        <v>0</v>
      </c>
      <c r="F145" s="131">
        <f>+F$3*'Hours - Ex C'!F147</f>
        <v>0</v>
      </c>
      <c r="G145" s="131">
        <f>+G$3*'Hours - Ex C'!G147</f>
        <v>0</v>
      </c>
      <c r="H145" s="131">
        <f>+H$3*'Hours - Ex C'!H147</f>
        <v>0</v>
      </c>
      <c r="I145" s="131">
        <f>+I$3*'Hours - Ex C'!I147</f>
        <v>0</v>
      </c>
      <c r="J145" s="131">
        <f>+J$3*'Hours - Ex C'!J147</f>
        <v>0</v>
      </c>
      <c r="K145" s="131">
        <f>+K$3*'Hours - Ex C'!K147</f>
        <v>0</v>
      </c>
      <c r="L145" s="131">
        <f>+L$3*'Hours - Ex C'!L147</f>
        <v>0</v>
      </c>
      <c r="M145" s="131">
        <f>+M$3*'Hours - Ex C'!M147</f>
        <v>0</v>
      </c>
      <c r="N145" s="131">
        <f>+N$3*'Hours - Ex C'!N147</f>
        <v>0</v>
      </c>
      <c r="O145" s="131">
        <f>+O$3*'Hours - Ex C'!O147</f>
        <v>0</v>
      </c>
      <c r="P145" s="131">
        <f>+P$3*'Hours - Ex C'!P147</f>
        <v>0</v>
      </c>
      <c r="Q145" s="131">
        <f>+Q$3*'Hours - Ex C'!Q147</f>
        <v>0</v>
      </c>
      <c r="R145" s="131">
        <f>+R$3*'Hours - Ex C'!R147</f>
        <v>0</v>
      </c>
      <c r="S145" s="131">
        <f>+S$3*'Hours - Ex C'!S147</f>
        <v>0</v>
      </c>
      <c r="T145" s="131">
        <f>+T$3*'Hours - Ex C'!T147</f>
        <v>0</v>
      </c>
      <c r="U145" s="131">
        <f>+U$3*'Hours - Ex C'!U147</f>
        <v>0</v>
      </c>
      <c r="V145" s="131">
        <f>+V$3*'Hours - Ex C'!V147</f>
        <v>0</v>
      </c>
      <c r="W145" s="131">
        <f>+W$3*'Hours - Ex C'!W147</f>
        <v>0</v>
      </c>
      <c r="X145" s="131">
        <f>+X$3*'Hours - Ex C'!X147</f>
        <v>0</v>
      </c>
      <c r="Y145" s="131">
        <f>+Y$3*'Hours - Ex C'!Y147</f>
        <v>0</v>
      </c>
      <c r="Z145" s="131">
        <f>+Z$3*'Hours - Ex C'!Z147</f>
        <v>0</v>
      </c>
      <c r="AA145" s="131">
        <f>+AA$3*'Hours - Ex C'!AA147</f>
        <v>0</v>
      </c>
      <c r="AB145" s="131">
        <f>+AB$3*'Hours - Ex C'!AB147</f>
        <v>0</v>
      </c>
    </row>
    <row r="146" spans="1:28" ht="15">
      <c r="A146" s="6" t="s">
        <v>76</v>
      </c>
      <c r="B146" s="132">
        <f t="shared" si="2"/>
        <v>2612.78364375</v>
      </c>
      <c r="C146" s="131">
        <f>+C$3*'Hours - Ex C'!C148</f>
        <v>0</v>
      </c>
      <c r="D146" s="131">
        <f>+D$3*'Hours - Ex C'!D148</f>
        <v>0</v>
      </c>
      <c r="E146" s="131">
        <f>+E$3*'Hours - Ex C'!E148</f>
        <v>0</v>
      </c>
      <c r="F146" s="131">
        <f>+F$3*'Hours - Ex C'!F148</f>
        <v>0</v>
      </c>
      <c r="G146" s="131">
        <f>+G$3*'Hours - Ex C'!G148</f>
        <v>240</v>
      </c>
      <c r="H146" s="131">
        <f>+H$3*'Hours - Ex C'!H148</f>
        <v>0</v>
      </c>
      <c r="I146" s="131">
        <f>+I$3*'Hours - Ex C'!I148</f>
        <v>0</v>
      </c>
      <c r="J146" s="131">
        <f>+J$3*'Hours - Ex C'!J148</f>
        <v>0</v>
      </c>
      <c r="K146" s="131">
        <f>+K$3*'Hours - Ex C'!K148</f>
        <v>511.53480625000003</v>
      </c>
      <c r="L146" s="131">
        <f>+L$3*'Hours - Ex C'!L148</f>
        <v>699.7534375</v>
      </c>
      <c r="M146" s="131">
        <f>+M$3*'Hours - Ex C'!M148</f>
        <v>0</v>
      </c>
      <c r="N146" s="131">
        <f>+N$3*'Hours - Ex C'!N148</f>
        <v>1161.4954</v>
      </c>
      <c r="O146" s="131">
        <f>+O$3*'Hours - Ex C'!O148</f>
        <v>0</v>
      </c>
      <c r="P146" s="131">
        <f>+P$3*'Hours - Ex C'!P148</f>
        <v>0</v>
      </c>
      <c r="Q146" s="131">
        <f>+Q$3*'Hours - Ex C'!Q148</f>
        <v>0</v>
      </c>
      <c r="R146" s="131">
        <f>+R$3*'Hours - Ex C'!R148</f>
        <v>0</v>
      </c>
      <c r="S146" s="131">
        <f>+S$3*'Hours - Ex C'!S148</f>
        <v>0</v>
      </c>
      <c r="T146" s="131">
        <f>+T$3*'Hours - Ex C'!T148</f>
        <v>0</v>
      </c>
      <c r="U146" s="131">
        <f>+U$3*'Hours - Ex C'!U148</f>
        <v>0</v>
      </c>
      <c r="V146" s="131">
        <f>+V$3*'Hours - Ex C'!V148</f>
        <v>0</v>
      </c>
      <c r="W146" s="131">
        <f>+W$3*'Hours - Ex C'!W148</f>
        <v>0</v>
      </c>
      <c r="X146" s="131">
        <f>+X$3*'Hours - Ex C'!X148</f>
        <v>0</v>
      </c>
      <c r="Y146" s="131">
        <f>+Y$3*'Hours - Ex C'!Y148</f>
        <v>0</v>
      </c>
      <c r="Z146" s="131">
        <f>+Z$3*'Hours - Ex C'!Z148</f>
        <v>0</v>
      </c>
      <c r="AA146" s="131">
        <f>+AA$3*'Hours - Ex C'!AA148</f>
        <v>0</v>
      </c>
      <c r="AB146" s="131">
        <f>+AB$3*'Hours - Ex C'!AB148</f>
        <v>0</v>
      </c>
    </row>
    <row r="147" spans="1:28" ht="15">
      <c r="A147" s="6" t="s">
        <v>77</v>
      </c>
      <c r="B147" s="132">
        <f t="shared" si="2"/>
        <v>2612.78364375</v>
      </c>
      <c r="C147" s="131">
        <f>+C$3*'Hours - Ex C'!C149</f>
        <v>0</v>
      </c>
      <c r="D147" s="131">
        <f>+D$3*'Hours - Ex C'!D149</f>
        <v>0</v>
      </c>
      <c r="E147" s="131">
        <f>+E$3*'Hours - Ex C'!E149</f>
        <v>0</v>
      </c>
      <c r="F147" s="131">
        <f>+F$3*'Hours - Ex C'!F149</f>
        <v>0</v>
      </c>
      <c r="G147" s="131">
        <f>+G$3*'Hours - Ex C'!G149</f>
        <v>240</v>
      </c>
      <c r="H147" s="131">
        <f>+H$3*'Hours - Ex C'!H149</f>
        <v>0</v>
      </c>
      <c r="I147" s="131">
        <f>+I$3*'Hours - Ex C'!I149</f>
        <v>0</v>
      </c>
      <c r="J147" s="131">
        <f>+J$3*'Hours - Ex C'!J149</f>
        <v>0</v>
      </c>
      <c r="K147" s="131">
        <f>+K$3*'Hours - Ex C'!K149</f>
        <v>511.53480625000003</v>
      </c>
      <c r="L147" s="131">
        <f>+L$3*'Hours - Ex C'!L149</f>
        <v>699.7534375</v>
      </c>
      <c r="M147" s="131">
        <f>+M$3*'Hours - Ex C'!M149</f>
        <v>0</v>
      </c>
      <c r="N147" s="131">
        <f>+N$3*'Hours - Ex C'!N149</f>
        <v>1161.4954</v>
      </c>
      <c r="O147" s="131">
        <f>+O$3*'Hours - Ex C'!O149</f>
        <v>0</v>
      </c>
      <c r="P147" s="131">
        <f>+P$3*'Hours - Ex C'!P149</f>
        <v>0</v>
      </c>
      <c r="Q147" s="131">
        <f>+Q$3*'Hours - Ex C'!Q149</f>
        <v>0</v>
      </c>
      <c r="R147" s="131">
        <f>+R$3*'Hours - Ex C'!R149</f>
        <v>0</v>
      </c>
      <c r="S147" s="131">
        <f>+S$3*'Hours - Ex C'!S149</f>
        <v>0</v>
      </c>
      <c r="T147" s="131">
        <f>+T$3*'Hours - Ex C'!T149</f>
        <v>0</v>
      </c>
      <c r="U147" s="131">
        <f>+U$3*'Hours - Ex C'!U149</f>
        <v>0</v>
      </c>
      <c r="V147" s="131">
        <f>+V$3*'Hours - Ex C'!V149</f>
        <v>0</v>
      </c>
      <c r="W147" s="131">
        <f>+W$3*'Hours - Ex C'!W149</f>
        <v>0</v>
      </c>
      <c r="X147" s="131">
        <f>+X$3*'Hours - Ex C'!X149</f>
        <v>0</v>
      </c>
      <c r="Y147" s="131">
        <f>+Y$3*'Hours - Ex C'!Y149</f>
        <v>0</v>
      </c>
      <c r="Z147" s="131">
        <f>+Z$3*'Hours - Ex C'!Z149</f>
        <v>0</v>
      </c>
      <c r="AA147" s="131">
        <f>+AA$3*'Hours - Ex C'!AA149</f>
        <v>0</v>
      </c>
      <c r="AB147" s="131">
        <f>+AB$3*'Hours - Ex C'!AB149</f>
        <v>0</v>
      </c>
    </row>
    <row r="148" spans="1:28" ht="15">
      <c r="A148" s="6" t="s">
        <v>131</v>
      </c>
      <c r="B148" s="132">
        <f t="shared" si="2"/>
        <v>0</v>
      </c>
      <c r="C148" s="131">
        <f>+C$3*'Hours - Ex C'!C150</f>
        <v>0</v>
      </c>
      <c r="D148" s="131">
        <f>+D$3*'Hours - Ex C'!D150</f>
        <v>0</v>
      </c>
      <c r="E148" s="131">
        <f>+E$3*'Hours - Ex C'!E150</f>
        <v>0</v>
      </c>
      <c r="F148" s="131">
        <f>+F$3*'Hours - Ex C'!F150</f>
        <v>0</v>
      </c>
      <c r="G148" s="131">
        <f>+G$3*'Hours - Ex C'!G150</f>
        <v>0</v>
      </c>
      <c r="H148" s="131">
        <f>+H$3*'Hours - Ex C'!H150</f>
        <v>0</v>
      </c>
      <c r="I148" s="131">
        <f>+I$3*'Hours - Ex C'!I150</f>
        <v>0</v>
      </c>
      <c r="J148" s="131">
        <f>+J$3*'Hours - Ex C'!J150</f>
        <v>0</v>
      </c>
      <c r="K148" s="131">
        <f>+K$3*'Hours - Ex C'!K150</f>
        <v>0</v>
      </c>
      <c r="L148" s="131">
        <f>+L$3*'Hours - Ex C'!L150</f>
        <v>0</v>
      </c>
      <c r="M148" s="131">
        <f>+M$3*'Hours - Ex C'!M150</f>
        <v>0</v>
      </c>
      <c r="N148" s="131">
        <f>+N$3*'Hours - Ex C'!N150</f>
        <v>0</v>
      </c>
      <c r="O148" s="131">
        <f>+O$3*'Hours - Ex C'!O150</f>
        <v>0</v>
      </c>
      <c r="P148" s="131">
        <f>+P$3*'Hours - Ex C'!P150</f>
        <v>0</v>
      </c>
      <c r="Q148" s="131">
        <f>+Q$3*'Hours - Ex C'!Q150</f>
        <v>0</v>
      </c>
      <c r="R148" s="131">
        <f>+R$3*'Hours - Ex C'!R150</f>
        <v>0</v>
      </c>
      <c r="S148" s="131">
        <f>+S$3*'Hours - Ex C'!S150</f>
        <v>0</v>
      </c>
      <c r="T148" s="131">
        <f>+T$3*'Hours - Ex C'!T150</f>
        <v>0</v>
      </c>
      <c r="U148" s="131">
        <f>+U$3*'Hours - Ex C'!U150</f>
        <v>0</v>
      </c>
      <c r="V148" s="131">
        <f>+V$3*'Hours - Ex C'!V150</f>
        <v>0</v>
      </c>
      <c r="W148" s="131">
        <f>+W$3*'Hours - Ex C'!W150</f>
        <v>0</v>
      </c>
      <c r="X148" s="131">
        <f>+X$3*'Hours - Ex C'!X150</f>
        <v>0</v>
      </c>
      <c r="Y148" s="131">
        <f>+Y$3*'Hours - Ex C'!Y150</f>
        <v>0</v>
      </c>
      <c r="Z148" s="131">
        <f>+Z$3*'Hours - Ex C'!Z150</f>
        <v>0</v>
      </c>
      <c r="AA148" s="131">
        <f>+AA$3*'Hours - Ex C'!AA150</f>
        <v>0</v>
      </c>
      <c r="AB148" s="131">
        <f>+AB$3*'Hours - Ex C'!AB150</f>
        <v>0</v>
      </c>
    </row>
    <row r="149" spans="1:28" ht="15">
      <c r="A149" s="6" t="s">
        <v>76</v>
      </c>
      <c r="B149" s="132">
        <f t="shared" si="2"/>
        <v>1451.28824375</v>
      </c>
      <c r="C149" s="131">
        <f>+C$3*'Hours - Ex C'!C151</f>
        <v>0</v>
      </c>
      <c r="D149" s="131">
        <f>+D$3*'Hours - Ex C'!D151</f>
        <v>0</v>
      </c>
      <c r="E149" s="131">
        <f>+E$3*'Hours - Ex C'!E151</f>
        <v>0</v>
      </c>
      <c r="F149" s="131">
        <f>+F$3*'Hours - Ex C'!F151</f>
        <v>0</v>
      </c>
      <c r="G149" s="131">
        <f>+G$3*'Hours - Ex C'!G151</f>
        <v>240</v>
      </c>
      <c r="H149" s="131">
        <f>+H$3*'Hours - Ex C'!H151</f>
        <v>0</v>
      </c>
      <c r="I149" s="131">
        <f>+I$3*'Hours - Ex C'!I151</f>
        <v>0</v>
      </c>
      <c r="J149" s="131">
        <f>+J$3*'Hours - Ex C'!J151</f>
        <v>0</v>
      </c>
      <c r="K149" s="131">
        <f>+K$3*'Hours - Ex C'!K151</f>
        <v>511.53480625000003</v>
      </c>
      <c r="L149" s="131">
        <f>+L$3*'Hours - Ex C'!L151</f>
        <v>699.7534375</v>
      </c>
      <c r="M149" s="131">
        <f>+M$3*'Hours - Ex C'!M151</f>
        <v>0</v>
      </c>
      <c r="N149" s="131">
        <f>+N$3*'Hours - Ex C'!N151</f>
        <v>0</v>
      </c>
      <c r="O149" s="131">
        <f>+O$3*'Hours - Ex C'!O151</f>
        <v>0</v>
      </c>
      <c r="P149" s="131">
        <f>+P$3*'Hours - Ex C'!P151</f>
        <v>0</v>
      </c>
      <c r="Q149" s="131">
        <f>+Q$3*'Hours - Ex C'!Q151</f>
        <v>0</v>
      </c>
      <c r="R149" s="131">
        <f>+R$3*'Hours - Ex C'!R151</f>
        <v>0</v>
      </c>
      <c r="S149" s="131">
        <f>+S$3*'Hours - Ex C'!S151</f>
        <v>0</v>
      </c>
      <c r="T149" s="131">
        <f>+T$3*'Hours - Ex C'!T151</f>
        <v>0</v>
      </c>
      <c r="U149" s="131">
        <f>+U$3*'Hours - Ex C'!U151</f>
        <v>0</v>
      </c>
      <c r="V149" s="131">
        <f>+V$3*'Hours - Ex C'!V151</f>
        <v>0</v>
      </c>
      <c r="W149" s="131">
        <f>+W$3*'Hours - Ex C'!W151</f>
        <v>0</v>
      </c>
      <c r="X149" s="131">
        <f>+X$3*'Hours - Ex C'!X151</f>
        <v>0</v>
      </c>
      <c r="Y149" s="131">
        <f>+Y$3*'Hours - Ex C'!Y151</f>
        <v>0</v>
      </c>
      <c r="Z149" s="131">
        <f>+Z$3*'Hours - Ex C'!Z151</f>
        <v>0</v>
      </c>
      <c r="AA149" s="131">
        <f>+AA$3*'Hours - Ex C'!AA151</f>
        <v>0</v>
      </c>
      <c r="AB149" s="131">
        <f>+AB$3*'Hours - Ex C'!AB151</f>
        <v>0</v>
      </c>
    </row>
    <row r="150" spans="1:28" ht="15">
      <c r="A150" s="6" t="s">
        <v>77</v>
      </c>
      <c r="B150" s="132">
        <f t="shared" si="2"/>
        <v>2151.04168125</v>
      </c>
      <c r="C150" s="131">
        <f>+C$3*'Hours - Ex C'!C152</f>
        <v>0</v>
      </c>
      <c r="D150" s="131">
        <f>+D$3*'Hours - Ex C'!D152</f>
        <v>0</v>
      </c>
      <c r="E150" s="131">
        <f>+E$3*'Hours - Ex C'!E152</f>
        <v>0</v>
      </c>
      <c r="F150" s="131">
        <f>+F$3*'Hours - Ex C'!F152</f>
        <v>0</v>
      </c>
      <c r="G150" s="131">
        <f>+G$3*'Hours - Ex C'!G152</f>
        <v>240</v>
      </c>
      <c r="H150" s="131">
        <f>+H$3*'Hours - Ex C'!H152</f>
        <v>0</v>
      </c>
      <c r="I150" s="131">
        <f>+I$3*'Hours - Ex C'!I152</f>
        <v>0</v>
      </c>
      <c r="J150" s="131">
        <f>+J$3*'Hours - Ex C'!J152</f>
        <v>0</v>
      </c>
      <c r="K150" s="131">
        <f>+K$3*'Hours - Ex C'!K152</f>
        <v>511.53480625000003</v>
      </c>
      <c r="L150" s="131">
        <f>+L$3*'Hours - Ex C'!L152</f>
        <v>1399.506875</v>
      </c>
      <c r="M150" s="131">
        <f>+M$3*'Hours - Ex C'!M152</f>
        <v>0</v>
      </c>
      <c r="N150" s="131">
        <f>+N$3*'Hours - Ex C'!N152</f>
        <v>0</v>
      </c>
      <c r="O150" s="131">
        <f>+O$3*'Hours - Ex C'!O152</f>
        <v>0</v>
      </c>
      <c r="P150" s="131">
        <f>+P$3*'Hours - Ex C'!P152</f>
        <v>0</v>
      </c>
      <c r="Q150" s="131">
        <f>+Q$3*'Hours - Ex C'!Q152</f>
        <v>0</v>
      </c>
      <c r="R150" s="131">
        <f>+R$3*'Hours - Ex C'!R152</f>
        <v>0</v>
      </c>
      <c r="S150" s="131">
        <f>+S$3*'Hours - Ex C'!S152</f>
        <v>0</v>
      </c>
      <c r="T150" s="131">
        <f>+T$3*'Hours - Ex C'!T152</f>
        <v>0</v>
      </c>
      <c r="U150" s="131">
        <f>+U$3*'Hours - Ex C'!U152</f>
        <v>0</v>
      </c>
      <c r="V150" s="131">
        <f>+V$3*'Hours - Ex C'!V152</f>
        <v>0</v>
      </c>
      <c r="W150" s="131">
        <f>+W$3*'Hours - Ex C'!W152</f>
        <v>0</v>
      </c>
      <c r="X150" s="131">
        <f>+X$3*'Hours - Ex C'!X152</f>
        <v>0</v>
      </c>
      <c r="Y150" s="131">
        <f>+Y$3*'Hours - Ex C'!Y152</f>
        <v>0</v>
      </c>
      <c r="Z150" s="131">
        <f>+Z$3*'Hours - Ex C'!Z152</f>
        <v>0</v>
      </c>
      <c r="AA150" s="131">
        <f>+AA$3*'Hours - Ex C'!AA152</f>
        <v>0</v>
      </c>
      <c r="AB150" s="131">
        <f>+AB$3*'Hours - Ex C'!AB152</f>
        <v>0</v>
      </c>
    </row>
    <row r="151" spans="1:28" ht="15">
      <c r="A151" s="95"/>
      <c r="B151" s="132">
        <f t="shared" si="2"/>
        <v>0</v>
      </c>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row>
    <row r="152" spans="1:28" ht="15.75">
      <c r="A152" s="108" t="s">
        <v>78</v>
      </c>
      <c r="B152" s="132">
        <f t="shared" si="2"/>
        <v>0</v>
      </c>
      <c r="C152" s="131">
        <f>+C$3*'Hours - Ex C'!C154</f>
        <v>0</v>
      </c>
      <c r="D152" s="131">
        <f>+D$3*'Hours - Ex C'!D154</f>
        <v>0</v>
      </c>
      <c r="E152" s="131">
        <f>+E$3*'Hours - Ex C'!E154</f>
        <v>0</v>
      </c>
      <c r="F152" s="131">
        <f>+F$3*'Hours - Ex C'!F154</f>
        <v>0</v>
      </c>
      <c r="G152" s="131">
        <f>+G$3*'Hours - Ex C'!G154</f>
        <v>0</v>
      </c>
      <c r="H152" s="131">
        <f>+H$3*'Hours - Ex C'!H154</f>
        <v>0</v>
      </c>
      <c r="I152" s="131">
        <f>+I$3*'Hours - Ex C'!I154</f>
        <v>0</v>
      </c>
      <c r="J152" s="131">
        <f>+J$3*'Hours - Ex C'!J154</f>
        <v>0</v>
      </c>
      <c r="K152" s="131">
        <f>+K$3*'Hours - Ex C'!K154</f>
        <v>0</v>
      </c>
      <c r="L152" s="131">
        <f>+L$3*'Hours - Ex C'!L154</f>
        <v>0</v>
      </c>
      <c r="M152" s="131">
        <f>+M$3*'Hours - Ex C'!M154</f>
        <v>0</v>
      </c>
      <c r="N152" s="131">
        <f>+N$3*'Hours - Ex C'!N154</f>
        <v>0</v>
      </c>
      <c r="O152" s="131">
        <f>+O$3*'Hours - Ex C'!O154</f>
        <v>0</v>
      </c>
      <c r="P152" s="131">
        <f>+P$3*'Hours - Ex C'!P154</f>
        <v>0</v>
      </c>
      <c r="Q152" s="131">
        <f>+Q$3*'Hours - Ex C'!Q154</f>
        <v>0</v>
      </c>
      <c r="R152" s="131">
        <f>+R$3*'Hours - Ex C'!R154</f>
        <v>0</v>
      </c>
      <c r="S152" s="131">
        <f>+S$3*'Hours - Ex C'!S154</f>
        <v>0</v>
      </c>
      <c r="T152" s="131">
        <f>+T$3*'Hours - Ex C'!T154</f>
        <v>0</v>
      </c>
      <c r="U152" s="131">
        <f>+U$3*'Hours - Ex C'!U154</f>
        <v>0</v>
      </c>
      <c r="V152" s="131">
        <f>+V$3*'Hours - Ex C'!V154</f>
        <v>0</v>
      </c>
      <c r="W152" s="131">
        <f>+W$3*'Hours - Ex C'!W154</f>
        <v>0</v>
      </c>
      <c r="X152" s="131">
        <f>+X$3*'Hours - Ex C'!X154</f>
        <v>0</v>
      </c>
      <c r="Y152" s="131">
        <f>+Y$3*'Hours - Ex C'!Y154</f>
        <v>0</v>
      </c>
      <c r="Z152" s="131">
        <f>+Z$3*'Hours - Ex C'!Z154</f>
        <v>0</v>
      </c>
      <c r="AA152" s="131">
        <f>+AA$3*'Hours - Ex C'!AA154</f>
        <v>0</v>
      </c>
      <c r="AB152" s="131">
        <f>+AB$3*'Hours - Ex C'!AB154</f>
        <v>0</v>
      </c>
    </row>
    <row r="153" spans="1:28" ht="15">
      <c r="A153" s="6" t="s">
        <v>81</v>
      </c>
      <c r="B153" s="132">
        <f t="shared" si="2"/>
        <v>1792.0359437500001</v>
      </c>
      <c r="C153" s="131">
        <f>+C$3*'Hours - Ex C'!C155</f>
        <v>0</v>
      </c>
      <c r="D153" s="131">
        <f>+D$3*'Hours - Ex C'!D155</f>
        <v>0</v>
      </c>
      <c r="E153" s="131">
        <f>+E$3*'Hours - Ex C'!E155</f>
        <v>0</v>
      </c>
      <c r="F153" s="131">
        <f>+F$3*'Hours - Ex C'!F155</f>
        <v>0</v>
      </c>
      <c r="G153" s="131">
        <f>+G$3*'Hours - Ex C'!G155</f>
        <v>0</v>
      </c>
      <c r="H153" s="131">
        <f>+H$3*'Hours - Ex C'!H155</f>
        <v>0</v>
      </c>
      <c r="I153" s="131">
        <f>+I$3*'Hours - Ex C'!I155</f>
        <v>0</v>
      </c>
      <c r="J153" s="131">
        <f>+J$3*'Hours - Ex C'!J155</f>
        <v>0</v>
      </c>
      <c r="K153" s="131">
        <f>+K$3*'Hours - Ex C'!K155</f>
        <v>511.53480625000003</v>
      </c>
      <c r="L153" s="131">
        <f>+L$3*'Hours - Ex C'!L155</f>
        <v>699.7534375</v>
      </c>
      <c r="M153" s="131">
        <f>+M$3*'Hours - Ex C'!M155</f>
        <v>0</v>
      </c>
      <c r="N153" s="131">
        <f>+N$3*'Hours - Ex C'!N155</f>
        <v>580.7477</v>
      </c>
      <c r="O153" s="131">
        <f>+O$3*'Hours - Ex C'!O155</f>
        <v>0</v>
      </c>
      <c r="P153" s="131">
        <f>+P$3*'Hours - Ex C'!P155</f>
        <v>0</v>
      </c>
      <c r="Q153" s="131">
        <f>+Q$3*'Hours - Ex C'!Q155</f>
        <v>0</v>
      </c>
      <c r="R153" s="131">
        <f>+R$3*'Hours - Ex C'!R155</f>
        <v>0</v>
      </c>
      <c r="S153" s="131">
        <f>+S$3*'Hours - Ex C'!S155</f>
        <v>0</v>
      </c>
      <c r="T153" s="131">
        <f>+T$3*'Hours - Ex C'!T155</f>
        <v>0</v>
      </c>
      <c r="U153" s="131">
        <f>+U$3*'Hours - Ex C'!U155</f>
        <v>0</v>
      </c>
      <c r="V153" s="131">
        <f>+V$3*'Hours - Ex C'!V155</f>
        <v>0</v>
      </c>
      <c r="W153" s="131">
        <f>+W$3*'Hours - Ex C'!W155</f>
        <v>0</v>
      </c>
      <c r="X153" s="131">
        <f>+X$3*'Hours - Ex C'!X155</f>
        <v>0</v>
      </c>
      <c r="Y153" s="131">
        <f>+Y$3*'Hours - Ex C'!Y155</f>
        <v>0</v>
      </c>
      <c r="Z153" s="131">
        <f>+Z$3*'Hours - Ex C'!Z155</f>
        <v>0</v>
      </c>
      <c r="AA153" s="131">
        <f>+AA$3*'Hours - Ex C'!AA155</f>
        <v>0</v>
      </c>
      <c r="AB153" s="131">
        <f>+AB$3*'Hours - Ex C'!AB155</f>
        <v>0</v>
      </c>
    </row>
    <row r="154" spans="1:28" ht="15">
      <c r="A154" s="6" t="s">
        <v>97</v>
      </c>
      <c r="B154" s="132">
        <f t="shared" si="2"/>
        <v>896.0179718750001</v>
      </c>
      <c r="C154" s="131">
        <f>+C$3*'Hours - Ex C'!C156</f>
        <v>0</v>
      </c>
      <c r="D154" s="131">
        <f>+D$3*'Hours - Ex C'!D156</f>
        <v>0</v>
      </c>
      <c r="E154" s="131">
        <f>+E$3*'Hours - Ex C'!E156</f>
        <v>0</v>
      </c>
      <c r="F154" s="131">
        <f>+F$3*'Hours - Ex C'!F156</f>
        <v>0</v>
      </c>
      <c r="G154" s="131">
        <f>+G$3*'Hours - Ex C'!G156</f>
        <v>0</v>
      </c>
      <c r="H154" s="131">
        <f>+H$3*'Hours - Ex C'!H156</f>
        <v>0</v>
      </c>
      <c r="I154" s="131">
        <f>+I$3*'Hours - Ex C'!I156</f>
        <v>0</v>
      </c>
      <c r="J154" s="131">
        <f>+J$3*'Hours - Ex C'!J156</f>
        <v>0</v>
      </c>
      <c r="K154" s="131">
        <f>+K$3*'Hours - Ex C'!K156</f>
        <v>255.76740312500002</v>
      </c>
      <c r="L154" s="131">
        <f>+L$3*'Hours - Ex C'!L156</f>
        <v>349.87671875</v>
      </c>
      <c r="M154" s="131">
        <f>+M$3*'Hours - Ex C'!M156</f>
        <v>0</v>
      </c>
      <c r="N154" s="131">
        <f>+N$3*'Hours - Ex C'!N156</f>
        <v>290.37385</v>
      </c>
      <c r="O154" s="131">
        <f>+O$3*'Hours - Ex C'!O156</f>
        <v>0</v>
      </c>
      <c r="P154" s="131">
        <f>+P$3*'Hours - Ex C'!P156</f>
        <v>0</v>
      </c>
      <c r="Q154" s="131">
        <f>+Q$3*'Hours - Ex C'!Q156</f>
        <v>0</v>
      </c>
      <c r="R154" s="131">
        <f>+R$3*'Hours - Ex C'!R156</f>
        <v>0</v>
      </c>
      <c r="S154" s="131">
        <f>+S$3*'Hours - Ex C'!S156</f>
        <v>0</v>
      </c>
      <c r="T154" s="131">
        <f>+T$3*'Hours - Ex C'!T156</f>
        <v>0</v>
      </c>
      <c r="U154" s="131">
        <f>+U$3*'Hours - Ex C'!U156</f>
        <v>0</v>
      </c>
      <c r="V154" s="131">
        <f>+V$3*'Hours - Ex C'!V156</f>
        <v>0</v>
      </c>
      <c r="W154" s="131">
        <f>+W$3*'Hours - Ex C'!W156</f>
        <v>0</v>
      </c>
      <c r="X154" s="131">
        <f>+X$3*'Hours - Ex C'!X156</f>
        <v>0</v>
      </c>
      <c r="Y154" s="131">
        <f>+Y$3*'Hours - Ex C'!Y156</f>
        <v>0</v>
      </c>
      <c r="Z154" s="131">
        <f>+Z$3*'Hours - Ex C'!Z156</f>
        <v>0</v>
      </c>
      <c r="AA154" s="131">
        <f>+AA$3*'Hours - Ex C'!AA156</f>
        <v>0</v>
      </c>
      <c r="AB154" s="131">
        <f>+AB$3*'Hours - Ex C'!AB156</f>
        <v>0</v>
      </c>
    </row>
    <row r="155" spans="1:28" ht="15.75">
      <c r="A155" s="108" t="s">
        <v>109</v>
      </c>
      <c r="B155" s="132">
        <f t="shared" si="2"/>
        <v>0</v>
      </c>
      <c r="C155" s="131">
        <f>+C$3*'Hours - Ex C'!C157</f>
        <v>0</v>
      </c>
      <c r="D155" s="131">
        <f>+D$3*'Hours - Ex C'!D157</f>
        <v>0</v>
      </c>
      <c r="E155" s="131">
        <f>+E$3*'Hours - Ex C'!E157</f>
        <v>0</v>
      </c>
      <c r="F155" s="131">
        <f>+F$3*'Hours - Ex C'!F157</f>
        <v>0</v>
      </c>
      <c r="G155" s="131">
        <f>+G$3*'Hours - Ex C'!G157</f>
        <v>0</v>
      </c>
      <c r="H155" s="131">
        <f>+H$3*'Hours - Ex C'!H157</f>
        <v>0</v>
      </c>
      <c r="I155" s="131">
        <f>+I$3*'Hours - Ex C'!I157</f>
        <v>0</v>
      </c>
      <c r="J155" s="131">
        <f>+J$3*'Hours - Ex C'!J157</f>
        <v>0</v>
      </c>
      <c r="K155" s="131">
        <f>+K$3*'Hours - Ex C'!K157</f>
        <v>0</v>
      </c>
      <c r="L155" s="131">
        <f>+L$3*'Hours - Ex C'!L157</f>
        <v>0</v>
      </c>
      <c r="M155" s="131">
        <f>+M$3*'Hours - Ex C'!M157</f>
        <v>0</v>
      </c>
      <c r="N155" s="131">
        <f>+N$3*'Hours - Ex C'!N157</f>
        <v>0</v>
      </c>
      <c r="O155" s="131">
        <f>+O$3*'Hours - Ex C'!O157</f>
        <v>0</v>
      </c>
      <c r="P155" s="131">
        <f>+P$3*'Hours - Ex C'!P157</f>
        <v>0</v>
      </c>
      <c r="Q155" s="131">
        <f>+Q$3*'Hours - Ex C'!Q157</f>
        <v>0</v>
      </c>
      <c r="R155" s="131">
        <f>+R$3*'Hours - Ex C'!R157</f>
        <v>0</v>
      </c>
      <c r="S155" s="131">
        <f>+S$3*'Hours - Ex C'!S157</f>
        <v>0</v>
      </c>
      <c r="T155" s="131">
        <f>+T$3*'Hours - Ex C'!T157</f>
        <v>0</v>
      </c>
      <c r="U155" s="131">
        <f>+U$3*'Hours - Ex C'!U157</f>
        <v>0</v>
      </c>
      <c r="V155" s="131">
        <f>+V$3*'Hours - Ex C'!V157</f>
        <v>0</v>
      </c>
      <c r="W155" s="131">
        <f>+W$3*'Hours - Ex C'!W157</f>
        <v>0</v>
      </c>
      <c r="X155" s="131">
        <f>+X$3*'Hours - Ex C'!X157</f>
        <v>0</v>
      </c>
      <c r="Y155" s="131">
        <f>+Y$3*'Hours - Ex C'!Y157</f>
        <v>0</v>
      </c>
      <c r="Z155" s="131">
        <f>+Z$3*'Hours - Ex C'!Z157</f>
        <v>0</v>
      </c>
      <c r="AA155" s="131">
        <f>+AA$3*'Hours - Ex C'!AA157</f>
        <v>0</v>
      </c>
      <c r="AB155" s="131">
        <f>+AB$3*'Hours - Ex C'!AB157</f>
        <v>0</v>
      </c>
    </row>
    <row r="156" spans="1:28" ht="15">
      <c r="A156" s="6" t="s">
        <v>82</v>
      </c>
      <c r="B156" s="132">
        <f t="shared" si="2"/>
        <v>0</v>
      </c>
      <c r="C156" s="131">
        <f>+C$3*'Hours - Ex C'!C158</f>
        <v>0</v>
      </c>
      <c r="D156" s="131">
        <f>+D$3*'Hours - Ex C'!D158</f>
        <v>0</v>
      </c>
      <c r="E156" s="131">
        <f>+E$3*'Hours - Ex C'!E158</f>
        <v>0</v>
      </c>
      <c r="F156" s="131">
        <f>+F$3*'Hours - Ex C'!F158</f>
        <v>0</v>
      </c>
      <c r="G156" s="131">
        <f>+G$3*'Hours - Ex C'!G158</f>
        <v>0</v>
      </c>
      <c r="H156" s="131">
        <f>+H$3*'Hours - Ex C'!H158</f>
        <v>0</v>
      </c>
      <c r="I156" s="131">
        <f>+I$3*'Hours - Ex C'!I158</f>
        <v>0</v>
      </c>
      <c r="J156" s="131">
        <f>+J$3*'Hours - Ex C'!J158</f>
        <v>0</v>
      </c>
      <c r="K156" s="131">
        <f>+K$3*'Hours - Ex C'!K158</f>
        <v>0</v>
      </c>
      <c r="L156" s="131">
        <f>+L$3*'Hours - Ex C'!L158</f>
        <v>0</v>
      </c>
      <c r="M156" s="131">
        <f>+M$3*'Hours - Ex C'!M158</f>
        <v>0</v>
      </c>
      <c r="N156" s="131">
        <f>+N$3*'Hours - Ex C'!N158</f>
        <v>0</v>
      </c>
      <c r="O156" s="131">
        <f>+O$3*'Hours - Ex C'!O158</f>
        <v>0</v>
      </c>
      <c r="P156" s="131">
        <f>+P$3*'Hours - Ex C'!P158</f>
        <v>0</v>
      </c>
      <c r="Q156" s="131">
        <f>+Q$3*'Hours - Ex C'!Q158</f>
        <v>0</v>
      </c>
      <c r="R156" s="131">
        <f>+R$3*'Hours - Ex C'!R158</f>
        <v>0</v>
      </c>
      <c r="S156" s="131">
        <f>+S$3*'Hours - Ex C'!S158</f>
        <v>0</v>
      </c>
      <c r="T156" s="131">
        <f>+T$3*'Hours - Ex C'!T158</f>
        <v>0</v>
      </c>
      <c r="U156" s="131">
        <f>+U$3*'Hours - Ex C'!U158</f>
        <v>0</v>
      </c>
      <c r="V156" s="131">
        <f>+V$3*'Hours - Ex C'!V158</f>
        <v>0</v>
      </c>
      <c r="W156" s="131">
        <f>+W$3*'Hours - Ex C'!W158</f>
        <v>0</v>
      </c>
      <c r="X156" s="131">
        <f>+X$3*'Hours - Ex C'!X158</f>
        <v>0</v>
      </c>
      <c r="Y156" s="131">
        <f>+Y$3*'Hours - Ex C'!Y158</f>
        <v>0</v>
      </c>
      <c r="Z156" s="131">
        <f>+Z$3*'Hours - Ex C'!Z158</f>
        <v>0</v>
      </c>
      <c r="AA156" s="131">
        <f>+AA$3*'Hours - Ex C'!AA158</f>
        <v>0</v>
      </c>
      <c r="AB156" s="131">
        <f>+AB$3*'Hours - Ex C'!AB158</f>
        <v>0</v>
      </c>
    </row>
    <row r="157" spans="1:28" ht="15">
      <c r="A157" s="6" t="s">
        <v>83</v>
      </c>
      <c r="B157" s="132">
        <f t="shared" si="2"/>
        <v>4791.569371875001</v>
      </c>
      <c r="C157" s="131">
        <f>+C$3*'Hours - Ex C'!C159</f>
        <v>0</v>
      </c>
      <c r="D157" s="131">
        <f>+D$3*'Hours - Ex C'!D159</f>
        <v>0</v>
      </c>
      <c r="E157" s="131">
        <f>+E$3*'Hours - Ex C'!E159</f>
        <v>0</v>
      </c>
      <c r="F157" s="131">
        <f>+F$3*'Hours - Ex C'!F159</f>
        <v>0</v>
      </c>
      <c r="G157" s="131">
        <f>+G$3*'Hours - Ex C'!G159</f>
        <v>0</v>
      </c>
      <c r="H157" s="131">
        <f>+H$3*'Hours - Ex C'!H159</f>
        <v>0</v>
      </c>
      <c r="I157" s="131">
        <f>+I$3*'Hours - Ex C'!I159</f>
        <v>0</v>
      </c>
      <c r="J157" s="131">
        <f>+J$3*'Hours - Ex C'!J159</f>
        <v>105.39002500000001</v>
      </c>
      <c r="K157" s="131">
        <f>+K$3*'Hours - Ex C'!K159</f>
        <v>511.53480625000003</v>
      </c>
      <c r="L157" s="131">
        <f>+L$3*'Hours - Ex C'!L159</f>
        <v>1399.506875</v>
      </c>
      <c r="M157" s="131">
        <f>+M$3*'Hours - Ex C'!M159</f>
        <v>349.87671875</v>
      </c>
      <c r="N157" s="131">
        <f>+N$3*'Hours - Ex C'!N159</f>
        <v>2322.9908</v>
      </c>
      <c r="O157" s="131">
        <f>+O$3*'Hours - Ex C'!O159</f>
        <v>0</v>
      </c>
      <c r="P157" s="131">
        <f>+P$3*'Hours - Ex C'!P159</f>
        <v>102.27014687500001</v>
      </c>
      <c r="Q157" s="131">
        <f>+Q$3*'Hours - Ex C'!Q159</f>
        <v>0</v>
      </c>
      <c r="R157" s="131">
        <f>+R$3*'Hours - Ex C'!R159</f>
        <v>0</v>
      </c>
      <c r="S157" s="131">
        <f>+S$3*'Hours - Ex C'!S159</f>
        <v>0</v>
      </c>
      <c r="T157" s="131">
        <f>+T$3*'Hours - Ex C'!T159</f>
        <v>0</v>
      </c>
      <c r="U157" s="131">
        <f>+U$3*'Hours - Ex C'!U159</f>
        <v>0</v>
      </c>
      <c r="V157" s="131">
        <f>+V$3*'Hours - Ex C'!V159</f>
        <v>0</v>
      </c>
      <c r="W157" s="131">
        <f>+W$3*'Hours - Ex C'!W159</f>
        <v>0</v>
      </c>
      <c r="X157" s="131">
        <f>+X$3*'Hours - Ex C'!X159</f>
        <v>0</v>
      </c>
      <c r="Y157" s="131">
        <f>+Y$3*'Hours - Ex C'!Y159</f>
        <v>0</v>
      </c>
      <c r="Z157" s="131">
        <f>+Z$3*'Hours - Ex C'!Z159</f>
        <v>0</v>
      </c>
      <c r="AA157" s="131">
        <f>+AA$3*'Hours - Ex C'!AA159</f>
        <v>0</v>
      </c>
      <c r="AB157" s="131">
        <f>+AB$3*'Hours - Ex C'!AB159</f>
        <v>0</v>
      </c>
    </row>
    <row r="158" spans="1:28" ht="15">
      <c r="A158" s="6" t="s">
        <v>84</v>
      </c>
      <c r="B158" s="132">
        <f t="shared" si="2"/>
        <v>7258.462331250001</v>
      </c>
      <c r="C158" s="131">
        <f>+C$3*'Hours - Ex C'!C160</f>
        <v>0</v>
      </c>
      <c r="D158" s="131">
        <f>+D$3*'Hours - Ex C'!D160</f>
        <v>0</v>
      </c>
      <c r="E158" s="131">
        <f>+E$3*'Hours - Ex C'!E160</f>
        <v>0</v>
      </c>
      <c r="F158" s="131">
        <f>+F$3*'Hours - Ex C'!F160</f>
        <v>0</v>
      </c>
      <c r="G158" s="131">
        <f>+G$3*'Hours - Ex C'!G160</f>
        <v>0</v>
      </c>
      <c r="H158" s="131">
        <f>+H$3*'Hours - Ex C'!H160</f>
        <v>0</v>
      </c>
      <c r="I158" s="131">
        <f>+I$3*'Hours - Ex C'!I160</f>
        <v>0</v>
      </c>
      <c r="J158" s="131">
        <f>+J$3*'Hours - Ex C'!J160</f>
        <v>105.39002500000001</v>
      </c>
      <c r="K158" s="131">
        <f>+K$3*'Hours - Ex C'!K160</f>
        <v>767.3022093750001</v>
      </c>
      <c r="L158" s="131">
        <f>+L$3*'Hours - Ex C'!L160</f>
        <v>2099.2603125</v>
      </c>
      <c r="M158" s="131">
        <f>+M$3*'Hours - Ex C'!M160</f>
        <v>699.7534375</v>
      </c>
      <c r="N158" s="131">
        <f>+N$3*'Hours - Ex C'!N160</f>
        <v>3484.4862000000003</v>
      </c>
      <c r="O158" s="131">
        <f>+O$3*'Hours - Ex C'!O160</f>
        <v>0</v>
      </c>
      <c r="P158" s="131">
        <f>+P$3*'Hours - Ex C'!P160</f>
        <v>102.27014687500001</v>
      </c>
      <c r="Q158" s="131">
        <f>+Q$3*'Hours - Ex C'!Q160</f>
        <v>0</v>
      </c>
      <c r="R158" s="131">
        <f>+R$3*'Hours - Ex C'!R160</f>
        <v>0</v>
      </c>
      <c r="S158" s="131">
        <f>+S$3*'Hours - Ex C'!S160</f>
        <v>0</v>
      </c>
      <c r="T158" s="131">
        <f>+T$3*'Hours - Ex C'!T160</f>
        <v>0</v>
      </c>
      <c r="U158" s="131">
        <f>+U$3*'Hours - Ex C'!U160</f>
        <v>0</v>
      </c>
      <c r="V158" s="131">
        <f>+V$3*'Hours - Ex C'!V160</f>
        <v>0</v>
      </c>
      <c r="W158" s="131">
        <f>+W$3*'Hours - Ex C'!W160</f>
        <v>0</v>
      </c>
      <c r="X158" s="131">
        <f>+X$3*'Hours - Ex C'!X160</f>
        <v>0</v>
      </c>
      <c r="Y158" s="131">
        <f>+Y$3*'Hours - Ex C'!Y160</f>
        <v>0</v>
      </c>
      <c r="Z158" s="131">
        <f>+Z$3*'Hours - Ex C'!Z160</f>
        <v>0</v>
      </c>
      <c r="AA158" s="131">
        <f>+AA$3*'Hours - Ex C'!AA160</f>
        <v>0</v>
      </c>
      <c r="AB158" s="131">
        <f>+AB$3*'Hours - Ex C'!AB160</f>
        <v>0</v>
      </c>
    </row>
    <row r="159" spans="1:28" ht="15">
      <c r="A159" s="6" t="s">
        <v>85</v>
      </c>
      <c r="B159" s="132">
        <f t="shared" si="2"/>
        <v>8682.865628125</v>
      </c>
      <c r="C159" s="131">
        <f>+C$3*'Hours - Ex C'!C161</f>
        <v>0</v>
      </c>
      <c r="D159" s="131">
        <f>+D$3*'Hours - Ex C'!D161</f>
        <v>0</v>
      </c>
      <c r="E159" s="131">
        <f>+E$3*'Hours - Ex C'!E161</f>
        <v>0</v>
      </c>
      <c r="F159" s="131">
        <f>+F$3*'Hours - Ex C'!F161</f>
        <v>0</v>
      </c>
      <c r="G159" s="131">
        <f>+G$3*'Hours - Ex C'!G161</f>
        <v>0</v>
      </c>
      <c r="H159" s="131">
        <f>+H$3*'Hours - Ex C'!H161</f>
        <v>0</v>
      </c>
      <c r="I159" s="131">
        <f>+I$3*'Hours - Ex C'!I161</f>
        <v>0</v>
      </c>
      <c r="J159" s="131">
        <f>+J$3*'Hours - Ex C'!J161</f>
        <v>105.39002500000001</v>
      </c>
      <c r="K159" s="131">
        <f>+K$3*'Hours - Ex C'!K161</f>
        <v>1023.0696125000001</v>
      </c>
      <c r="L159" s="131">
        <f>+L$3*'Hours - Ex C'!L161</f>
        <v>3498.7671875</v>
      </c>
      <c r="M159" s="131">
        <f>+M$3*'Hours - Ex C'!M161</f>
        <v>1049.63015625</v>
      </c>
      <c r="N159" s="131">
        <f>+N$3*'Hours - Ex C'!N161</f>
        <v>2903.7385</v>
      </c>
      <c r="O159" s="131">
        <f>+O$3*'Hours - Ex C'!O161</f>
        <v>0</v>
      </c>
      <c r="P159" s="131">
        <f>+P$3*'Hours - Ex C'!P161</f>
        <v>102.27014687500001</v>
      </c>
      <c r="Q159" s="131">
        <f>+Q$3*'Hours - Ex C'!Q161</f>
        <v>0</v>
      </c>
      <c r="R159" s="131">
        <f>+R$3*'Hours - Ex C'!R161</f>
        <v>0</v>
      </c>
      <c r="S159" s="131">
        <f>+S$3*'Hours - Ex C'!S161</f>
        <v>0</v>
      </c>
      <c r="T159" s="131">
        <f>+T$3*'Hours - Ex C'!T161</f>
        <v>0</v>
      </c>
      <c r="U159" s="131">
        <f>+U$3*'Hours - Ex C'!U161</f>
        <v>0</v>
      </c>
      <c r="V159" s="131">
        <f>+V$3*'Hours - Ex C'!V161</f>
        <v>0</v>
      </c>
      <c r="W159" s="131">
        <f>+W$3*'Hours - Ex C'!W161</f>
        <v>0</v>
      </c>
      <c r="X159" s="131">
        <f>+X$3*'Hours - Ex C'!X161</f>
        <v>0</v>
      </c>
      <c r="Y159" s="131">
        <f>+Y$3*'Hours - Ex C'!Y161</f>
        <v>0</v>
      </c>
      <c r="Z159" s="131">
        <f>+Z$3*'Hours - Ex C'!Z161</f>
        <v>0</v>
      </c>
      <c r="AA159" s="131">
        <f>+AA$3*'Hours - Ex C'!AA161</f>
        <v>0</v>
      </c>
      <c r="AB159" s="131">
        <f>+AB$3*'Hours - Ex C'!AB161</f>
        <v>0</v>
      </c>
    </row>
    <row r="160" spans="1:28" ht="15">
      <c r="A160" s="6" t="s">
        <v>122</v>
      </c>
      <c r="B160" s="132">
        <f t="shared" si="2"/>
        <v>2661.078984375</v>
      </c>
      <c r="C160" s="131">
        <f>+C$3*'Hours - Ex C'!C162</f>
        <v>0</v>
      </c>
      <c r="D160" s="131">
        <f>+D$3*'Hours - Ex C'!D162</f>
        <v>0</v>
      </c>
      <c r="E160" s="131">
        <f>+E$3*'Hours - Ex C'!E162</f>
        <v>0</v>
      </c>
      <c r="F160" s="131">
        <f>+F$3*'Hours - Ex C'!F162</f>
        <v>0</v>
      </c>
      <c r="G160" s="131">
        <f>+G$3*'Hours - Ex C'!G162</f>
        <v>0</v>
      </c>
      <c r="H160" s="131">
        <f>+H$3*'Hours - Ex C'!H162</f>
        <v>0</v>
      </c>
      <c r="I160" s="131">
        <f>+I$3*'Hours - Ex C'!I162</f>
        <v>0</v>
      </c>
      <c r="J160" s="131">
        <f>+J$3*'Hours - Ex C'!J162</f>
        <v>105.39002500000001</v>
      </c>
      <c r="K160" s="131">
        <f>+K$3*'Hours - Ex C'!K162</f>
        <v>255.76740312500002</v>
      </c>
      <c r="L160" s="131">
        <f>+L$3*'Hours - Ex C'!L162</f>
        <v>174.938359375</v>
      </c>
      <c r="M160" s="131">
        <f>+M$3*'Hours - Ex C'!M162</f>
        <v>0</v>
      </c>
      <c r="N160" s="131">
        <f>+N$3*'Hours - Ex C'!N162</f>
        <v>580.7477</v>
      </c>
      <c r="O160" s="131">
        <f>+O$3*'Hours - Ex C'!O162</f>
        <v>0</v>
      </c>
      <c r="P160" s="131">
        <f>+P$3*'Hours - Ex C'!P162</f>
        <v>102.27014687500001</v>
      </c>
      <c r="Q160" s="131">
        <f>+Q$3*'Hours - Ex C'!Q162</f>
        <v>596.4501499999999</v>
      </c>
      <c r="R160" s="131">
        <f>+R$3*'Hours - Ex C'!R162</f>
        <v>845.5151999999999</v>
      </c>
      <c r="S160" s="131">
        <f>+S$3*'Hours - Ex C'!S162</f>
        <v>0</v>
      </c>
      <c r="T160" s="131">
        <f>+T$3*'Hours - Ex C'!T162</f>
        <v>0</v>
      </c>
      <c r="U160" s="131">
        <f>+U$3*'Hours - Ex C'!U162</f>
        <v>0</v>
      </c>
      <c r="V160" s="131">
        <f>+V$3*'Hours - Ex C'!V162</f>
        <v>0</v>
      </c>
      <c r="W160" s="131">
        <f>+W$3*'Hours - Ex C'!W162</f>
        <v>0</v>
      </c>
      <c r="X160" s="131">
        <f>+X$3*'Hours - Ex C'!X162</f>
        <v>0</v>
      </c>
      <c r="Y160" s="131">
        <f>+Y$3*'Hours - Ex C'!Y162</f>
        <v>0</v>
      </c>
      <c r="Z160" s="131">
        <f>+Z$3*'Hours - Ex C'!Z162</f>
        <v>0</v>
      </c>
      <c r="AA160" s="131">
        <f>+AA$3*'Hours - Ex C'!AA162</f>
        <v>0</v>
      </c>
      <c r="AB160" s="131">
        <f>+AB$3*'Hours - Ex C'!AB162</f>
        <v>0</v>
      </c>
    </row>
    <row r="161" spans="1:28" ht="15">
      <c r="A161" s="6" t="s">
        <v>208</v>
      </c>
      <c r="B161" s="132">
        <f t="shared" si="2"/>
        <v>9025.601853125</v>
      </c>
      <c r="C161" s="131">
        <f>+C$3*'Hours - Ex C'!C163</f>
        <v>0</v>
      </c>
      <c r="D161" s="131">
        <f>+D$3*'Hours - Ex C'!D163</f>
        <v>0</v>
      </c>
      <c r="E161" s="131">
        <f>+E$3*'Hours - Ex C'!E163</f>
        <v>0</v>
      </c>
      <c r="F161" s="131">
        <f>+F$3*'Hours - Ex C'!F163</f>
        <v>0</v>
      </c>
      <c r="G161" s="131">
        <f>+G$3*'Hours - Ex C'!G163</f>
        <v>0</v>
      </c>
      <c r="H161" s="131">
        <f>+H$3*'Hours - Ex C'!H163</f>
        <v>0</v>
      </c>
      <c r="I161" s="131">
        <f>+I$3*'Hours - Ex C'!I163</f>
        <v>0</v>
      </c>
      <c r="J161" s="131">
        <f>+J$3*'Hours - Ex C'!J163</f>
        <v>105.39002500000001</v>
      </c>
      <c r="K161" s="131">
        <f>+K$3*'Hours - Ex C'!K163</f>
        <v>1023.0696125000001</v>
      </c>
      <c r="L161" s="131">
        <f>+L$3*'Hours - Ex C'!L163</f>
        <v>2099.2603125</v>
      </c>
      <c r="M161" s="131">
        <f>+M$3*'Hours - Ex C'!M163</f>
        <v>1049.63015625</v>
      </c>
      <c r="N161" s="131">
        <f>+N$3*'Hours - Ex C'!N163</f>
        <v>4645.9816</v>
      </c>
      <c r="O161" s="131">
        <f>+O$3*'Hours - Ex C'!O163</f>
        <v>0</v>
      </c>
      <c r="P161" s="131">
        <f>+P$3*'Hours - Ex C'!P163</f>
        <v>102.27014687500001</v>
      </c>
      <c r="Q161" s="131">
        <f>+Q$3*'Hours - Ex C'!Q163</f>
        <v>0</v>
      </c>
      <c r="R161" s="131">
        <f>+R$3*'Hours - Ex C'!R163</f>
        <v>0</v>
      </c>
      <c r="S161" s="131">
        <f>+S$3*'Hours - Ex C'!S163</f>
        <v>0</v>
      </c>
      <c r="T161" s="131">
        <f>+T$3*'Hours - Ex C'!T163</f>
        <v>0</v>
      </c>
      <c r="U161" s="131">
        <f>+U$3*'Hours - Ex C'!U163</f>
        <v>0</v>
      </c>
      <c r="V161" s="131">
        <f>+V$3*'Hours - Ex C'!V163</f>
        <v>0</v>
      </c>
      <c r="W161" s="131">
        <f>+W$3*'Hours - Ex C'!W163</f>
        <v>0</v>
      </c>
      <c r="X161" s="131">
        <f>+X$3*'Hours - Ex C'!X163</f>
        <v>0</v>
      </c>
      <c r="Y161" s="131">
        <f>+Y$3*'Hours - Ex C'!Y163</f>
        <v>0</v>
      </c>
      <c r="Z161" s="131">
        <f>+Z$3*'Hours - Ex C'!Z163</f>
        <v>0</v>
      </c>
      <c r="AA161" s="131">
        <f>+AA$3*'Hours - Ex C'!AA163</f>
        <v>0</v>
      </c>
      <c r="AB161" s="131">
        <f>+AB$3*'Hours - Ex C'!AB163</f>
        <v>0</v>
      </c>
    </row>
    <row r="162" spans="1:28" ht="15">
      <c r="A162" s="6" t="s">
        <v>209</v>
      </c>
      <c r="B162" s="132">
        <f t="shared" si="2"/>
        <v>4885.6786875</v>
      </c>
      <c r="C162" s="131">
        <f>+C$3*'Hours - Ex C'!C164</f>
        <v>0</v>
      </c>
      <c r="D162" s="131">
        <f>+D$3*'Hours - Ex C'!D164</f>
        <v>0</v>
      </c>
      <c r="E162" s="131">
        <f>+E$3*'Hours - Ex C'!E164</f>
        <v>0</v>
      </c>
      <c r="F162" s="131">
        <f>+F$3*'Hours - Ex C'!F164</f>
        <v>0</v>
      </c>
      <c r="G162" s="131">
        <f>+G$3*'Hours - Ex C'!G164</f>
        <v>0</v>
      </c>
      <c r="H162" s="131">
        <f>+H$3*'Hours - Ex C'!H164</f>
        <v>0</v>
      </c>
      <c r="I162" s="131">
        <f>+I$3*'Hours - Ex C'!I164</f>
        <v>0</v>
      </c>
      <c r="J162" s="131">
        <f>+J$3*'Hours - Ex C'!J164</f>
        <v>105.39002500000001</v>
      </c>
      <c r="K162" s="131">
        <f>+K$3*'Hours - Ex C'!K164</f>
        <v>255.76740312500002</v>
      </c>
      <c r="L162" s="131">
        <f>+L$3*'Hours - Ex C'!L164</f>
        <v>699.7534375</v>
      </c>
      <c r="M162" s="131">
        <f>+M$3*'Hours - Ex C'!M164</f>
        <v>1399.506875</v>
      </c>
      <c r="N162" s="131">
        <f>+N$3*'Hours - Ex C'!N164</f>
        <v>2322.9908</v>
      </c>
      <c r="O162" s="131">
        <f>+O$3*'Hours - Ex C'!O164</f>
        <v>0</v>
      </c>
      <c r="P162" s="131">
        <f>+P$3*'Hours - Ex C'!P164</f>
        <v>102.27014687500001</v>
      </c>
      <c r="Q162" s="131">
        <f>+Q$3*'Hours - Ex C'!Q164</f>
        <v>0</v>
      </c>
      <c r="R162" s="131">
        <f>+R$3*'Hours - Ex C'!R164</f>
        <v>0</v>
      </c>
      <c r="S162" s="131">
        <f>+S$3*'Hours - Ex C'!S164</f>
        <v>0</v>
      </c>
      <c r="T162" s="131">
        <f>+T$3*'Hours - Ex C'!T164</f>
        <v>0</v>
      </c>
      <c r="U162" s="131">
        <f>+U$3*'Hours - Ex C'!U164</f>
        <v>0</v>
      </c>
      <c r="V162" s="131">
        <f>+V$3*'Hours - Ex C'!V164</f>
        <v>0</v>
      </c>
      <c r="W162" s="131">
        <f>+W$3*'Hours - Ex C'!W164</f>
        <v>0</v>
      </c>
      <c r="X162" s="131">
        <f>+X$3*'Hours - Ex C'!X164</f>
        <v>0</v>
      </c>
      <c r="Y162" s="131">
        <f>+Y$3*'Hours - Ex C'!Y164</f>
        <v>0</v>
      </c>
      <c r="Z162" s="131">
        <f>+Z$3*'Hours - Ex C'!Z164</f>
        <v>0</v>
      </c>
      <c r="AA162" s="131">
        <f>+AA$3*'Hours - Ex C'!AA164</f>
        <v>0</v>
      </c>
      <c r="AB162" s="131">
        <f>+AB$3*'Hours - Ex C'!AB164</f>
        <v>0</v>
      </c>
    </row>
    <row r="163" spans="1:28" ht="15">
      <c r="A163" s="6" t="s">
        <v>86</v>
      </c>
      <c r="B163" s="132">
        <f t="shared" si="2"/>
        <v>16983.112190625</v>
      </c>
      <c r="C163" s="131">
        <f>+C$3*'Hours - Ex C'!C165</f>
        <v>0</v>
      </c>
      <c r="D163" s="131">
        <f>+D$3*'Hours - Ex C'!D165</f>
        <v>0</v>
      </c>
      <c r="E163" s="131">
        <f>+E$3*'Hours - Ex C'!E165</f>
        <v>0</v>
      </c>
      <c r="F163" s="131">
        <f>+F$3*'Hours - Ex C'!F165</f>
        <v>0</v>
      </c>
      <c r="G163" s="131">
        <f>+G$3*'Hours - Ex C'!G165</f>
        <v>0</v>
      </c>
      <c r="H163" s="131">
        <f>+H$3*'Hours - Ex C'!H165</f>
        <v>0</v>
      </c>
      <c r="I163" s="131">
        <f>+I$3*'Hours - Ex C'!I165</f>
        <v>0</v>
      </c>
      <c r="J163" s="131">
        <f>+J$3*'Hours - Ex C'!J165</f>
        <v>105.39002500000001</v>
      </c>
      <c r="K163" s="131">
        <f>+K$3*'Hours - Ex C'!K165</f>
        <v>1023.0696125000001</v>
      </c>
      <c r="L163" s="131">
        <f>+L$3*'Hours - Ex C'!L165</f>
        <v>2799.01375</v>
      </c>
      <c r="M163" s="131">
        <f>+M$3*'Hours - Ex C'!M165</f>
        <v>1049.63015625</v>
      </c>
      <c r="N163" s="131">
        <f>+N$3*'Hours - Ex C'!N165</f>
        <v>2903.7385</v>
      </c>
      <c r="O163" s="131">
        <f>+O$3*'Hours - Ex C'!O165</f>
        <v>0</v>
      </c>
      <c r="P163" s="131">
        <f>+P$3*'Hours - Ex C'!P165</f>
        <v>102.27014687500001</v>
      </c>
      <c r="Q163" s="131">
        <f>+Q$3*'Hours - Ex C'!Q165</f>
        <v>0</v>
      </c>
      <c r="R163" s="131">
        <f>+R$3*'Hours - Ex C'!R165</f>
        <v>0</v>
      </c>
      <c r="S163" s="131">
        <f>+S$3*'Hours - Ex C'!S165</f>
        <v>0</v>
      </c>
      <c r="T163" s="131">
        <f>+T$3*'Hours - Ex C'!T165</f>
        <v>0</v>
      </c>
      <c r="U163" s="131">
        <f>+U$3*'Hours - Ex C'!U165</f>
        <v>0</v>
      </c>
      <c r="V163" s="131">
        <f>+V$3*'Hours - Ex C'!V165</f>
        <v>0</v>
      </c>
      <c r="W163" s="131">
        <f>+W$3*'Hours - Ex C'!W165</f>
        <v>0</v>
      </c>
      <c r="X163" s="131">
        <f>+X$3*'Hours - Ex C'!X165</f>
        <v>0</v>
      </c>
      <c r="Y163" s="131">
        <f>+Y$3*'Hours - Ex C'!Y165</f>
        <v>0</v>
      </c>
      <c r="Z163" s="131">
        <f>+Z$3*'Hours - Ex C'!Z165</f>
        <v>9000</v>
      </c>
      <c r="AA163" s="131">
        <f>+AA$3*'Hours - Ex C'!AA165</f>
        <v>0</v>
      </c>
      <c r="AB163" s="131">
        <f>+AB$3*'Hours - Ex C'!AB165</f>
        <v>0</v>
      </c>
    </row>
    <row r="164" spans="1:28" ht="15">
      <c r="A164" s="95"/>
      <c r="B164" s="132">
        <f t="shared" si="2"/>
        <v>0</v>
      </c>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row>
    <row r="165" spans="1:28" ht="15.75">
      <c r="A165" s="108" t="s">
        <v>87</v>
      </c>
      <c r="B165" s="132">
        <f t="shared" si="2"/>
        <v>0</v>
      </c>
      <c r="C165" s="131">
        <f>+C$3*'Hours - Ex C'!C167</f>
        <v>0</v>
      </c>
      <c r="D165" s="131">
        <f>+D$3*'Hours - Ex C'!D167</f>
        <v>0</v>
      </c>
      <c r="E165" s="131">
        <f>+E$3*'Hours - Ex C'!E167</f>
        <v>0</v>
      </c>
      <c r="F165" s="131">
        <f>+F$3*'Hours - Ex C'!F167</f>
        <v>0</v>
      </c>
      <c r="G165" s="131">
        <f>+G$3*'Hours - Ex C'!G167</f>
        <v>0</v>
      </c>
      <c r="H165" s="131">
        <f>+H$3*'Hours - Ex C'!H167</f>
        <v>0</v>
      </c>
      <c r="I165" s="131">
        <f>+I$3*'Hours - Ex C'!I167</f>
        <v>0</v>
      </c>
      <c r="J165" s="131">
        <f>+J$3*'Hours - Ex C'!J167</f>
        <v>0</v>
      </c>
      <c r="K165" s="131">
        <f>+K$3*'Hours - Ex C'!K167</f>
        <v>0</v>
      </c>
      <c r="L165" s="131">
        <f>+L$3*'Hours - Ex C'!L167</f>
        <v>0</v>
      </c>
      <c r="M165" s="131">
        <f>+M$3*'Hours - Ex C'!M167</f>
        <v>0</v>
      </c>
      <c r="N165" s="131">
        <f>+N$3*'Hours - Ex C'!N167</f>
        <v>0</v>
      </c>
      <c r="O165" s="131">
        <f>+O$3*'Hours - Ex C'!O167</f>
        <v>0</v>
      </c>
      <c r="P165" s="131">
        <f>+P$3*'Hours - Ex C'!P167</f>
        <v>0</v>
      </c>
      <c r="Q165" s="131">
        <f>+Q$3*'Hours - Ex C'!Q167</f>
        <v>0</v>
      </c>
      <c r="R165" s="131">
        <f>+R$3*'Hours - Ex C'!R167</f>
        <v>0</v>
      </c>
      <c r="S165" s="131">
        <f>+S$3*'Hours - Ex C'!S167</f>
        <v>0</v>
      </c>
      <c r="T165" s="131">
        <f>+T$3*'Hours - Ex C'!T167</f>
        <v>0</v>
      </c>
      <c r="U165" s="131">
        <f>+U$3*'Hours - Ex C'!U167</f>
        <v>0</v>
      </c>
      <c r="V165" s="131">
        <f>+V$3*'Hours - Ex C'!V167</f>
        <v>0</v>
      </c>
      <c r="W165" s="131">
        <f>+W$3*'Hours - Ex C'!W167</f>
        <v>0</v>
      </c>
      <c r="X165" s="131">
        <f>+X$3*'Hours - Ex C'!X167</f>
        <v>0</v>
      </c>
      <c r="Y165" s="131">
        <f>+Y$3*'Hours - Ex C'!Y167</f>
        <v>0</v>
      </c>
      <c r="Z165" s="131">
        <f>+Z$3*'Hours - Ex C'!Z167</f>
        <v>0</v>
      </c>
      <c r="AA165" s="131">
        <f>+AA$3*'Hours - Ex C'!AA167</f>
        <v>0</v>
      </c>
      <c r="AB165" s="131">
        <f>+AB$3*'Hours - Ex C'!AB167</f>
        <v>0</v>
      </c>
    </row>
    <row r="166" spans="1:28" ht="15">
      <c r="A166" s="6" t="s">
        <v>88</v>
      </c>
      <c r="B166" s="132">
        <f t="shared" si="2"/>
        <v>2927.2006562499996</v>
      </c>
      <c r="C166" s="131">
        <f>+C$3*'Hours - Ex C'!C168</f>
        <v>0</v>
      </c>
      <c r="D166" s="131">
        <f>+D$3*'Hours - Ex C'!D168</f>
        <v>0</v>
      </c>
      <c r="E166" s="131">
        <f>+E$3*'Hours - Ex C'!E168</f>
        <v>0</v>
      </c>
      <c r="F166" s="131">
        <f>+F$3*'Hours - Ex C'!F168</f>
        <v>0</v>
      </c>
      <c r="G166" s="131">
        <f>+G$3*'Hours - Ex C'!G168</f>
        <v>0</v>
      </c>
      <c r="H166" s="131">
        <f>+H$3*'Hours - Ex C'!H168</f>
        <v>0</v>
      </c>
      <c r="I166" s="131">
        <f>+I$3*'Hours - Ex C'!I168</f>
        <v>0</v>
      </c>
      <c r="J166" s="131">
        <f>+J$3*'Hours - Ex C'!J168</f>
        <v>0</v>
      </c>
      <c r="K166" s="131">
        <f>+K$3*'Hours - Ex C'!K168</f>
        <v>511.53480625000003</v>
      </c>
      <c r="L166" s="131">
        <f>+L$3*'Hours - Ex C'!L168</f>
        <v>699.7534375</v>
      </c>
      <c r="M166" s="131">
        <f>+M$3*'Hours - Ex C'!M168</f>
        <v>349.87671875</v>
      </c>
      <c r="N166" s="131">
        <f>+N$3*'Hours - Ex C'!N168</f>
        <v>1161.4954</v>
      </c>
      <c r="O166" s="131">
        <f>+O$3*'Hours - Ex C'!O168</f>
        <v>0</v>
      </c>
      <c r="P166" s="131">
        <f>+P$3*'Hours - Ex C'!P168</f>
        <v>204.54029375000002</v>
      </c>
      <c r="Q166" s="131">
        <f>+Q$3*'Hours - Ex C'!Q168</f>
        <v>0</v>
      </c>
      <c r="R166" s="131">
        <f>+R$3*'Hours - Ex C'!R168</f>
        <v>0</v>
      </c>
      <c r="S166" s="131">
        <f>+S$3*'Hours - Ex C'!S168</f>
        <v>0</v>
      </c>
      <c r="T166" s="131">
        <f>+T$3*'Hours - Ex C'!T168</f>
        <v>0</v>
      </c>
      <c r="U166" s="131">
        <f>+U$3*'Hours - Ex C'!U168</f>
        <v>0</v>
      </c>
      <c r="V166" s="131">
        <f>+V$3*'Hours - Ex C'!V168</f>
        <v>0</v>
      </c>
      <c r="W166" s="131">
        <f>+W$3*'Hours - Ex C'!W168</f>
        <v>0</v>
      </c>
      <c r="X166" s="131">
        <f>+X$3*'Hours - Ex C'!X168</f>
        <v>0</v>
      </c>
      <c r="Y166" s="131">
        <f>+Y$3*'Hours - Ex C'!Y168</f>
        <v>0</v>
      </c>
      <c r="Z166" s="131">
        <f>+Z$3*'Hours - Ex C'!Z168</f>
        <v>0</v>
      </c>
      <c r="AA166" s="131">
        <f>+AA$3*'Hours - Ex C'!AA168</f>
        <v>0</v>
      </c>
      <c r="AB166" s="131">
        <f>+AB$3*'Hours - Ex C'!AB168</f>
        <v>0</v>
      </c>
    </row>
    <row r="167" spans="1:28" ht="15">
      <c r="A167" s="6" t="s">
        <v>89</v>
      </c>
      <c r="B167" s="132">
        <f t="shared" si="2"/>
        <v>2475.053790625</v>
      </c>
      <c r="C167" s="131">
        <f>+C$3*'Hours - Ex C'!C169</f>
        <v>0</v>
      </c>
      <c r="D167" s="131">
        <f>+D$3*'Hours - Ex C'!D169</f>
        <v>0</v>
      </c>
      <c r="E167" s="131">
        <f>+E$3*'Hours - Ex C'!E169</f>
        <v>0</v>
      </c>
      <c r="F167" s="131">
        <f>+F$3*'Hours - Ex C'!F169</f>
        <v>0</v>
      </c>
      <c r="G167" s="131">
        <f>+G$3*'Hours - Ex C'!G169</f>
        <v>0</v>
      </c>
      <c r="H167" s="131">
        <f>+H$3*'Hours - Ex C'!H169</f>
        <v>0</v>
      </c>
      <c r="I167" s="131">
        <f>+I$3*'Hours - Ex C'!I169</f>
        <v>0</v>
      </c>
      <c r="J167" s="131">
        <f>+J$3*'Hours - Ex C'!J169</f>
        <v>0</v>
      </c>
      <c r="K167" s="131">
        <f>+K$3*'Hours - Ex C'!K169</f>
        <v>511.53480625000003</v>
      </c>
      <c r="L167" s="131">
        <f>+L$3*'Hours - Ex C'!L169</f>
        <v>699.7534375</v>
      </c>
      <c r="M167" s="131">
        <f>+M$3*'Hours - Ex C'!M169</f>
        <v>0</v>
      </c>
      <c r="N167" s="131">
        <f>+N$3*'Hours - Ex C'!N169</f>
        <v>1161.4954</v>
      </c>
      <c r="O167" s="131">
        <f>+O$3*'Hours - Ex C'!O169</f>
        <v>0</v>
      </c>
      <c r="P167" s="131">
        <f>+P$3*'Hours - Ex C'!P169</f>
        <v>102.27014687500001</v>
      </c>
      <c r="Q167" s="131">
        <f>+Q$3*'Hours - Ex C'!Q169</f>
        <v>0</v>
      </c>
      <c r="R167" s="131">
        <f>+R$3*'Hours - Ex C'!R169</f>
        <v>0</v>
      </c>
      <c r="S167" s="131">
        <f>+S$3*'Hours - Ex C'!S169</f>
        <v>0</v>
      </c>
      <c r="T167" s="131">
        <f>+T$3*'Hours - Ex C'!T169</f>
        <v>0</v>
      </c>
      <c r="U167" s="131">
        <f>+U$3*'Hours - Ex C'!U169</f>
        <v>0</v>
      </c>
      <c r="V167" s="131">
        <f>+V$3*'Hours - Ex C'!V169</f>
        <v>0</v>
      </c>
      <c r="W167" s="131">
        <f>+W$3*'Hours - Ex C'!W169</f>
        <v>0</v>
      </c>
      <c r="X167" s="131">
        <f>+X$3*'Hours - Ex C'!X169</f>
        <v>0</v>
      </c>
      <c r="Y167" s="131">
        <f>+Y$3*'Hours - Ex C'!Y169</f>
        <v>0</v>
      </c>
      <c r="Z167" s="131">
        <f>+Z$3*'Hours - Ex C'!Z169</f>
        <v>0</v>
      </c>
      <c r="AA167" s="131">
        <f>+AA$3*'Hours - Ex C'!AA169</f>
        <v>0</v>
      </c>
      <c r="AB167" s="131">
        <f>+AB$3*'Hours - Ex C'!AB169</f>
        <v>0</v>
      </c>
    </row>
    <row r="168" spans="1:28" ht="15">
      <c r="A168" s="6" t="s">
        <v>14</v>
      </c>
      <c r="B168" s="132">
        <f t="shared" si="2"/>
        <v>2478.1736687499997</v>
      </c>
      <c r="C168" s="131">
        <f>+C$3*'Hours - Ex C'!C170</f>
        <v>0</v>
      </c>
      <c r="D168" s="131">
        <f>+D$3*'Hours - Ex C'!D170</f>
        <v>0</v>
      </c>
      <c r="E168" s="131">
        <f>+E$3*'Hours - Ex C'!E170</f>
        <v>0</v>
      </c>
      <c r="F168" s="131">
        <f>+F$3*'Hours - Ex C'!F170</f>
        <v>0</v>
      </c>
      <c r="G168" s="131">
        <f>+G$3*'Hours - Ex C'!G170</f>
        <v>0</v>
      </c>
      <c r="H168" s="131">
        <f>+H$3*'Hours - Ex C'!H170</f>
        <v>0</v>
      </c>
      <c r="I168" s="131">
        <f>+I$3*'Hours - Ex C'!I170</f>
        <v>0</v>
      </c>
      <c r="J168" s="131">
        <f>+J$3*'Hours - Ex C'!J170</f>
        <v>105.39002500000001</v>
      </c>
      <c r="K168" s="131">
        <f>+K$3*'Hours - Ex C'!K170</f>
        <v>511.53480625000003</v>
      </c>
      <c r="L168" s="131">
        <f>+L$3*'Hours - Ex C'!L170</f>
        <v>699.7534375</v>
      </c>
      <c r="M168" s="131">
        <f>+M$3*'Hours - Ex C'!M170</f>
        <v>0</v>
      </c>
      <c r="N168" s="131">
        <f>+N$3*'Hours - Ex C'!N170</f>
        <v>1161.4954</v>
      </c>
      <c r="O168" s="131">
        <f>+O$3*'Hours - Ex C'!O170</f>
        <v>0</v>
      </c>
      <c r="P168" s="131">
        <f>+P$3*'Hours - Ex C'!P170</f>
        <v>0</v>
      </c>
      <c r="Q168" s="131">
        <f>+Q$3*'Hours - Ex C'!Q170</f>
        <v>0</v>
      </c>
      <c r="R168" s="131">
        <f>+R$3*'Hours - Ex C'!R170</f>
        <v>0</v>
      </c>
      <c r="S168" s="131">
        <f>+S$3*'Hours - Ex C'!S170</f>
        <v>0</v>
      </c>
      <c r="T168" s="131">
        <f>+T$3*'Hours - Ex C'!T170</f>
        <v>0</v>
      </c>
      <c r="U168" s="131">
        <f>+U$3*'Hours - Ex C'!U170</f>
        <v>0</v>
      </c>
      <c r="V168" s="131">
        <f>+V$3*'Hours - Ex C'!V170</f>
        <v>0</v>
      </c>
      <c r="W168" s="131">
        <f>+W$3*'Hours - Ex C'!W170</f>
        <v>0</v>
      </c>
      <c r="X168" s="131">
        <f>+X$3*'Hours - Ex C'!X170</f>
        <v>0</v>
      </c>
      <c r="Y168" s="131">
        <f>+Y$3*'Hours - Ex C'!Y170</f>
        <v>0</v>
      </c>
      <c r="Z168" s="131">
        <f>+Z$3*'Hours - Ex C'!Z170</f>
        <v>0</v>
      </c>
      <c r="AA168" s="131">
        <f>+AA$3*'Hours - Ex C'!AA170</f>
        <v>0</v>
      </c>
      <c r="AB168" s="131">
        <f>+AB$3*'Hours - Ex C'!AB170</f>
        <v>0</v>
      </c>
    </row>
    <row r="169" spans="1:28" ht="15">
      <c r="A169" s="6" t="s">
        <v>15</v>
      </c>
      <c r="B169" s="132">
        <f t="shared" si="2"/>
        <v>5333.670637499999</v>
      </c>
      <c r="C169" s="131">
        <f>+C$3*'Hours - Ex C'!C171</f>
        <v>0</v>
      </c>
      <c r="D169" s="131">
        <f>+D$3*'Hours - Ex C'!D171</f>
        <v>0</v>
      </c>
      <c r="E169" s="131">
        <f>+E$3*'Hours - Ex C'!E171</f>
        <v>0</v>
      </c>
      <c r="F169" s="131">
        <f>+F$3*'Hours - Ex C'!F171</f>
        <v>0</v>
      </c>
      <c r="G169" s="131">
        <f>+G$3*'Hours - Ex C'!G171</f>
        <v>120</v>
      </c>
      <c r="H169" s="131">
        <f>+H$3*'Hours - Ex C'!H171</f>
        <v>0</v>
      </c>
      <c r="I169" s="131">
        <f>+I$3*'Hours - Ex C'!I171</f>
        <v>874.2481312499999</v>
      </c>
      <c r="J169" s="131">
        <f>+J$3*'Hours - Ex C'!J171</f>
        <v>105.39002500000001</v>
      </c>
      <c r="K169" s="131">
        <f>+K$3*'Hours - Ex C'!K171</f>
        <v>511.53480625000003</v>
      </c>
      <c r="L169" s="131">
        <f>+L$3*'Hours - Ex C'!L171</f>
        <v>1399.506875</v>
      </c>
      <c r="M169" s="131">
        <f>+M$3*'Hours - Ex C'!M171</f>
        <v>0</v>
      </c>
      <c r="N169" s="131">
        <f>+N$3*'Hours - Ex C'!N171</f>
        <v>2322.9908</v>
      </c>
      <c r="O169" s="131">
        <f>+O$3*'Hours - Ex C'!O171</f>
        <v>0</v>
      </c>
      <c r="P169" s="131">
        <f>+P$3*'Hours - Ex C'!P171</f>
        <v>0</v>
      </c>
      <c r="Q169" s="131">
        <f>+Q$3*'Hours - Ex C'!Q171</f>
        <v>0</v>
      </c>
      <c r="R169" s="131">
        <f>+R$3*'Hours - Ex C'!R171</f>
        <v>0</v>
      </c>
      <c r="S169" s="131">
        <f>+S$3*'Hours - Ex C'!S171</f>
        <v>0</v>
      </c>
      <c r="T169" s="131">
        <f>+T$3*'Hours - Ex C'!T171</f>
        <v>0</v>
      </c>
      <c r="U169" s="131">
        <f>+U$3*'Hours - Ex C'!U171</f>
        <v>0</v>
      </c>
      <c r="V169" s="131">
        <f>+V$3*'Hours - Ex C'!V171</f>
        <v>0</v>
      </c>
      <c r="W169" s="131">
        <f>+W$3*'Hours - Ex C'!W171</f>
        <v>0</v>
      </c>
      <c r="X169" s="131">
        <f>+X$3*'Hours - Ex C'!X171</f>
        <v>0</v>
      </c>
      <c r="Y169" s="131">
        <f>+Y$3*'Hours - Ex C'!Y171</f>
        <v>0</v>
      </c>
      <c r="Z169" s="131">
        <f>+Z$3*'Hours - Ex C'!Z171</f>
        <v>0</v>
      </c>
      <c r="AA169" s="131">
        <f>+AA$3*'Hours - Ex C'!AA171</f>
        <v>0</v>
      </c>
      <c r="AB169" s="131">
        <f>+AB$3*'Hours - Ex C'!AB171</f>
        <v>0</v>
      </c>
    </row>
    <row r="170" spans="1:28" ht="15">
      <c r="A170" s="95"/>
      <c r="B170" s="132">
        <f t="shared" si="2"/>
        <v>0</v>
      </c>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row>
    <row r="171" spans="1:28" ht="15.75">
      <c r="A171" s="108" t="s">
        <v>110</v>
      </c>
      <c r="B171" s="132">
        <f t="shared" si="2"/>
        <v>0</v>
      </c>
      <c r="C171" s="131">
        <f>+C$3*'Hours - Ex C'!C173</f>
        <v>0</v>
      </c>
      <c r="D171" s="131">
        <f>+D$3*'Hours - Ex C'!D173</f>
        <v>0</v>
      </c>
      <c r="E171" s="131">
        <f>+E$3*'Hours - Ex C'!E173</f>
        <v>0</v>
      </c>
      <c r="F171" s="131">
        <f>+F$3*'Hours - Ex C'!F173</f>
        <v>0</v>
      </c>
      <c r="G171" s="131">
        <f>+G$3*'Hours - Ex C'!G173</f>
        <v>0</v>
      </c>
      <c r="H171" s="131">
        <f>+H$3*'Hours - Ex C'!H173</f>
        <v>0</v>
      </c>
      <c r="I171" s="131">
        <f>+I$3*'Hours - Ex C'!I173</f>
        <v>0</v>
      </c>
      <c r="J171" s="131">
        <f>+J$3*'Hours - Ex C'!J173</f>
        <v>0</v>
      </c>
      <c r="K171" s="131">
        <f>+K$3*'Hours - Ex C'!K173</f>
        <v>0</v>
      </c>
      <c r="L171" s="131">
        <f>+L$3*'Hours - Ex C'!L173</f>
        <v>0</v>
      </c>
      <c r="M171" s="131">
        <f>+M$3*'Hours - Ex C'!M173</f>
        <v>0</v>
      </c>
      <c r="N171" s="131">
        <f>+N$3*'Hours - Ex C'!N173</f>
        <v>0</v>
      </c>
      <c r="O171" s="131">
        <f>+O$3*'Hours - Ex C'!O173</f>
        <v>0</v>
      </c>
      <c r="P171" s="131">
        <f>+P$3*'Hours - Ex C'!P173</f>
        <v>0</v>
      </c>
      <c r="Q171" s="131">
        <f>+Q$3*'Hours - Ex C'!Q173</f>
        <v>0</v>
      </c>
      <c r="R171" s="131">
        <f>+R$3*'Hours - Ex C'!R173</f>
        <v>0</v>
      </c>
      <c r="S171" s="131">
        <f>+S$3*'Hours - Ex C'!S173</f>
        <v>0</v>
      </c>
      <c r="T171" s="131">
        <f>+T$3*'Hours - Ex C'!T173</f>
        <v>0</v>
      </c>
      <c r="U171" s="131">
        <f>+U$3*'Hours - Ex C'!U173</f>
        <v>0</v>
      </c>
      <c r="V171" s="131">
        <f>+V$3*'Hours - Ex C'!V173</f>
        <v>0</v>
      </c>
      <c r="W171" s="131">
        <f>+W$3*'Hours - Ex C'!W173</f>
        <v>0</v>
      </c>
      <c r="X171" s="131">
        <f>+X$3*'Hours - Ex C'!X173</f>
        <v>0</v>
      </c>
      <c r="Y171" s="131">
        <f>+Y$3*'Hours - Ex C'!Y173</f>
        <v>0</v>
      </c>
      <c r="Z171" s="131">
        <f>+Z$3*'Hours - Ex C'!Z173</f>
        <v>0</v>
      </c>
      <c r="AA171" s="131">
        <f>+AA$3*'Hours - Ex C'!AA173</f>
        <v>0</v>
      </c>
      <c r="AB171" s="131">
        <f>+AB$3*'Hours - Ex C'!AB173</f>
        <v>0</v>
      </c>
    </row>
    <row r="172" spans="1:28" ht="15">
      <c r="A172" s="6" t="s">
        <v>90</v>
      </c>
      <c r="B172" s="132">
        <f t="shared" si="2"/>
        <v>14050.63603125</v>
      </c>
      <c r="C172" s="131">
        <f>+C$3*'Hours - Ex C'!C174</f>
        <v>0</v>
      </c>
      <c r="D172" s="131">
        <f>+D$3*'Hours - Ex C'!D174</f>
        <v>0</v>
      </c>
      <c r="E172" s="131">
        <f>+E$3*'Hours - Ex C'!E174</f>
        <v>0</v>
      </c>
      <c r="F172" s="131">
        <f>+F$3*'Hours - Ex C'!F174</f>
        <v>0</v>
      </c>
      <c r="G172" s="131">
        <f>+G$3*'Hours - Ex C'!G174</f>
        <v>0</v>
      </c>
      <c r="H172" s="131">
        <f>+H$3*'Hours - Ex C'!H174</f>
        <v>0</v>
      </c>
      <c r="I172" s="131">
        <f>+I$3*'Hours - Ex C'!I174</f>
        <v>0</v>
      </c>
      <c r="J172" s="131">
        <f>+J$3*'Hours - Ex C'!J174</f>
        <v>0</v>
      </c>
      <c r="K172" s="131">
        <f>+K$3*'Hours - Ex C'!K174</f>
        <v>511.53480625000003</v>
      </c>
      <c r="L172" s="131">
        <f>+L$3*'Hours - Ex C'!L174</f>
        <v>1399.506875</v>
      </c>
      <c r="M172" s="131">
        <f>+M$3*'Hours - Ex C'!M174</f>
        <v>1399.506875</v>
      </c>
      <c r="N172" s="131">
        <f>+N$3*'Hours - Ex C'!N174</f>
        <v>3484.4862000000003</v>
      </c>
      <c r="O172" s="131">
        <f>+O$3*'Hours - Ex C'!O174</f>
        <v>6846.5206875</v>
      </c>
      <c r="P172" s="131">
        <f>+P$3*'Hours - Ex C'!P174</f>
        <v>409.08058750000004</v>
      </c>
      <c r="Q172" s="131">
        <f>+Q$3*'Hours - Ex C'!Q174</f>
        <v>0</v>
      </c>
      <c r="R172" s="131">
        <f>+R$3*'Hours - Ex C'!R174</f>
        <v>0</v>
      </c>
      <c r="S172" s="131">
        <f>+S$3*'Hours - Ex C'!S174</f>
        <v>0</v>
      </c>
      <c r="T172" s="131">
        <f>+T$3*'Hours - Ex C'!T174</f>
        <v>0</v>
      </c>
      <c r="U172" s="131">
        <f>+U$3*'Hours - Ex C'!U174</f>
        <v>0</v>
      </c>
      <c r="V172" s="131">
        <f>+V$3*'Hours - Ex C'!V174</f>
        <v>0</v>
      </c>
      <c r="W172" s="131">
        <f>+W$3*'Hours - Ex C'!W174</f>
        <v>0</v>
      </c>
      <c r="X172" s="131">
        <f>+X$3*'Hours - Ex C'!X174</f>
        <v>0</v>
      </c>
      <c r="Y172" s="131">
        <f>+Y$3*'Hours - Ex C'!Y174</f>
        <v>0</v>
      </c>
      <c r="Z172" s="131">
        <f>+Z$3*'Hours - Ex C'!Z174</f>
        <v>0</v>
      </c>
      <c r="AA172" s="131">
        <f>+AA$3*'Hours - Ex C'!AA174</f>
        <v>0</v>
      </c>
      <c r="AB172" s="131">
        <f>+AB$3*'Hours - Ex C'!AB174</f>
        <v>0</v>
      </c>
    </row>
    <row r="173" spans="1:28" ht="15">
      <c r="A173" s="6" t="s">
        <v>91</v>
      </c>
      <c r="B173" s="132">
        <f t="shared" si="2"/>
        <v>39176.74970625</v>
      </c>
      <c r="C173" s="131">
        <f>+C$3*'Hours - Ex C'!C175</f>
        <v>0</v>
      </c>
      <c r="D173" s="131">
        <f>+D$3*'Hours - Ex C'!D175</f>
        <v>0</v>
      </c>
      <c r="E173" s="131">
        <f>+E$3*'Hours - Ex C'!E175</f>
        <v>0</v>
      </c>
      <c r="F173" s="131">
        <f>+F$3*'Hours - Ex C'!F175</f>
        <v>0</v>
      </c>
      <c r="G173" s="131">
        <f>+G$3*'Hours - Ex C'!G175</f>
        <v>0</v>
      </c>
      <c r="H173" s="131">
        <f>+H$3*'Hours - Ex C'!H175</f>
        <v>0</v>
      </c>
      <c r="I173" s="131">
        <f>+I$3*'Hours - Ex C'!I175</f>
        <v>0</v>
      </c>
      <c r="J173" s="131">
        <f>+J$3*'Hours - Ex C'!J175</f>
        <v>0</v>
      </c>
      <c r="K173" s="131">
        <f>+K$3*'Hours - Ex C'!K175</f>
        <v>1023.0696125000001</v>
      </c>
      <c r="L173" s="131">
        <f>+L$3*'Hours - Ex C'!L175</f>
        <v>2799.01375</v>
      </c>
      <c r="M173" s="131">
        <f>+M$3*'Hours - Ex C'!M175</f>
        <v>2799.01375</v>
      </c>
      <c r="N173" s="131">
        <f>+N$3*'Hours - Ex C'!N175</f>
        <v>8711.2155</v>
      </c>
      <c r="O173" s="131">
        <f>+O$3*'Hours - Ex C'!O175</f>
        <v>22821.735625</v>
      </c>
      <c r="P173" s="131">
        <f>+P$3*'Hours - Ex C'!P175</f>
        <v>1022.7014687500001</v>
      </c>
      <c r="Q173" s="131">
        <f>+Q$3*'Hours - Ex C'!Q175</f>
        <v>0</v>
      </c>
      <c r="R173" s="131">
        <f>+R$3*'Hours - Ex C'!R175</f>
        <v>0</v>
      </c>
      <c r="S173" s="131">
        <f>+S$3*'Hours - Ex C'!S175</f>
        <v>0</v>
      </c>
      <c r="T173" s="131">
        <f>+T$3*'Hours - Ex C'!T175</f>
        <v>0</v>
      </c>
      <c r="U173" s="131">
        <f>+U$3*'Hours - Ex C'!U175</f>
        <v>0</v>
      </c>
      <c r="V173" s="131">
        <f>+V$3*'Hours - Ex C'!V175</f>
        <v>0</v>
      </c>
      <c r="W173" s="131">
        <f>+W$3*'Hours - Ex C'!W175</f>
        <v>0</v>
      </c>
      <c r="X173" s="131">
        <f>+X$3*'Hours - Ex C'!X175</f>
        <v>0</v>
      </c>
      <c r="Y173" s="131">
        <f>+Y$3*'Hours - Ex C'!Y175</f>
        <v>0</v>
      </c>
      <c r="Z173" s="131">
        <f>+Z$3*'Hours - Ex C'!Z175</f>
        <v>0</v>
      </c>
      <c r="AA173" s="131">
        <f>+AA$3*'Hours - Ex C'!AA175</f>
        <v>0</v>
      </c>
      <c r="AB173" s="131">
        <f>+AB$3*'Hours - Ex C'!AB175</f>
        <v>0</v>
      </c>
    </row>
    <row r="174" spans="1:28" ht="15">
      <c r="A174" s="14" t="s">
        <v>230</v>
      </c>
      <c r="B174" s="132">
        <f t="shared" si="2"/>
        <v>13383.755775</v>
      </c>
      <c r="C174" s="131">
        <f>+C$3*'Hours - Ex C'!C176</f>
        <v>0</v>
      </c>
      <c r="D174" s="131">
        <f>+D$3*'Hours - Ex C'!D176</f>
        <v>0</v>
      </c>
      <c r="E174" s="131">
        <f>+E$3*'Hours - Ex C'!E176</f>
        <v>0</v>
      </c>
      <c r="F174" s="131">
        <f>+F$3*'Hours - Ex C'!F176</f>
        <v>0</v>
      </c>
      <c r="G174" s="131">
        <f>+G$3*'Hours - Ex C'!G176</f>
        <v>0</v>
      </c>
      <c r="H174" s="131">
        <f>+H$3*'Hours - Ex C'!H176</f>
        <v>0</v>
      </c>
      <c r="I174" s="131">
        <f>+I$3*'Hours - Ex C'!I176</f>
        <v>0</v>
      </c>
      <c r="J174" s="131">
        <f>+J$3*'Hours - Ex C'!J176</f>
        <v>0</v>
      </c>
      <c r="K174" s="131">
        <f>+K$3*'Hours - Ex C'!K176</f>
        <v>511.53480625000003</v>
      </c>
      <c r="L174" s="131">
        <f>+L$3*'Hours - Ex C'!L176</f>
        <v>1049.63015625</v>
      </c>
      <c r="M174" s="131">
        <f>+M$3*'Hours - Ex C'!M176</f>
        <v>1049.63015625</v>
      </c>
      <c r="N174" s="131">
        <f>+N$3*'Hours - Ex C'!N176</f>
        <v>2903.7385</v>
      </c>
      <c r="O174" s="131">
        <f>+O$3*'Hours - Ex C'!O176</f>
        <v>6846.5206875</v>
      </c>
      <c r="P174" s="131">
        <f>+P$3*'Hours - Ex C'!P176</f>
        <v>1022.7014687500001</v>
      </c>
      <c r="Q174" s="131">
        <f>+Q$3*'Hours - Ex C'!Q176</f>
        <v>0</v>
      </c>
      <c r="R174" s="131">
        <f>+R$3*'Hours - Ex C'!R176</f>
        <v>0</v>
      </c>
      <c r="S174" s="131">
        <f>+S$3*'Hours - Ex C'!S176</f>
        <v>0</v>
      </c>
      <c r="T174" s="131">
        <f>+T$3*'Hours - Ex C'!T176</f>
        <v>0</v>
      </c>
      <c r="U174" s="131">
        <f>+U$3*'Hours - Ex C'!U176</f>
        <v>0</v>
      </c>
      <c r="V174" s="131">
        <f>+V$3*'Hours - Ex C'!V176</f>
        <v>0</v>
      </c>
      <c r="W174" s="131">
        <f>+W$3*'Hours - Ex C'!W176</f>
        <v>0</v>
      </c>
      <c r="X174" s="131">
        <f>+X$3*'Hours - Ex C'!X176</f>
        <v>0</v>
      </c>
      <c r="Y174" s="131">
        <f>+Y$3*'Hours - Ex C'!Y176</f>
        <v>0</v>
      </c>
      <c r="Z174" s="131">
        <f>+Z$3*'Hours - Ex C'!Z176</f>
        <v>0</v>
      </c>
      <c r="AA174" s="131">
        <f>+AA$3*'Hours - Ex C'!AA176</f>
        <v>0</v>
      </c>
      <c r="AB174" s="131">
        <f>+AB$3*'Hours - Ex C'!AB176</f>
        <v>0</v>
      </c>
    </row>
    <row r="175" spans="1:28" ht="15">
      <c r="A175" s="6" t="s">
        <v>86</v>
      </c>
      <c r="B175" s="132">
        <f t="shared" si="2"/>
        <v>30109.7609875</v>
      </c>
      <c r="C175" s="131">
        <f>+C$3*'Hours - Ex C'!C177</f>
        <v>0</v>
      </c>
      <c r="D175" s="131">
        <f>+D$3*'Hours - Ex C'!D177</f>
        <v>0</v>
      </c>
      <c r="E175" s="131">
        <f>+E$3*'Hours - Ex C'!E177</f>
        <v>0</v>
      </c>
      <c r="F175" s="131">
        <f>+F$3*'Hours - Ex C'!F177</f>
        <v>0</v>
      </c>
      <c r="G175" s="131">
        <f>+G$3*'Hours - Ex C'!G177</f>
        <v>0</v>
      </c>
      <c r="H175" s="131">
        <f>+H$3*'Hours - Ex C'!H177</f>
        <v>0</v>
      </c>
      <c r="I175" s="131">
        <f>+I$3*'Hours - Ex C'!I177</f>
        <v>0</v>
      </c>
      <c r="J175" s="131">
        <f>+J$3*'Hours - Ex C'!J177</f>
        <v>0</v>
      </c>
      <c r="K175" s="131">
        <f>+K$3*'Hours - Ex C'!K177</f>
        <v>1023.0696125000001</v>
      </c>
      <c r="L175" s="131">
        <f>+L$3*'Hours - Ex C'!L177</f>
        <v>1399.506875</v>
      </c>
      <c r="M175" s="131">
        <f>+M$3*'Hours - Ex C'!M177</f>
        <v>349.87671875</v>
      </c>
      <c r="N175" s="131">
        <f>+N$3*'Hours - Ex C'!N177</f>
        <v>2903.7385</v>
      </c>
      <c r="O175" s="131">
        <f>+O$3*'Hours - Ex C'!O177</f>
        <v>11410.8678125</v>
      </c>
      <c r="P175" s="131">
        <f>+P$3*'Hours - Ex C'!P177</f>
        <v>1022.7014687500001</v>
      </c>
      <c r="Q175" s="131">
        <f>+Q$3*'Hours - Ex C'!Q177</f>
        <v>0</v>
      </c>
      <c r="R175" s="131">
        <f>+R$3*'Hours - Ex C'!R177</f>
        <v>0</v>
      </c>
      <c r="S175" s="131">
        <f>+S$3*'Hours - Ex C'!S177</f>
        <v>0</v>
      </c>
      <c r="T175" s="131">
        <f>+T$3*'Hours - Ex C'!T177</f>
        <v>0</v>
      </c>
      <c r="U175" s="131">
        <f>+U$3*'Hours - Ex C'!U177</f>
        <v>0</v>
      </c>
      <c r="V175" s="131">
        <f>+V$3*'Hours - Ex C'!V177</f>
        <v>0</v>
      </c>
      <c r="W175" s="131">
        <f>+W$3*'Hours - Ex C'!W177</f>
        <v>0</v>
      </c>
      <c r="X175" s="131">
        <f>+X$3*'Hours - Ex C'!X177</f>
        <v>0</v>
      </c>
      <c r="Y175" s="131">
        <f>+Y$3*'Hours - Ex C'!Y177</f>
        <v>0</v>
      </c>
      <c r="Z175" s="131">
        <f>+Z$3*'Hours - Ex C'!Z177</f>
        <v>12000</v>
      </c>
      <c r="AA175" s="131">
        <f>+AA$3*'Hours - Ex C'!AA177</f>
        <v>0</v>
      </c>
      <c r="AB175" s="131">
        <f>+AB$3*'Hours - Ex C'!AB177</f>
        <v>0</v>
      </c>
    </row>
    <row r="176" spans="1:28" ht="15">
      <c r="A176" s="6" t="s">
        <v>123</v>
      </c>
      <c r="B176" s="132">
        <f t="shared" si="2"/>
        <v>11464.6441875</v>
      </c>
      <c r="C176" s="131">
        <f>+C$3*'Hours - Ex C'!C178</f>
        <v>0</v>
      </c>
      <c r="D176" s="131">
        <f>+D$3*'Hours - Ex C'!D178</f>
        <v>0</v>
      </c>
      <c r="E176" s="131">
        <f>+E$3*'Hours - Ex C'!E178</f>
        <v>0</v>
      </c>
      <c r="F176" s="131">
        <f>+F$3*'Hours - Ex C'!F178</f>
        <v>0</v>
      </c>
      <c r="G176" s="131">
        <f>+G$3*'Hours - Ex C'!G178</f>
        <v>0</v>
      </c>
      <c r="H176" s="131">
        <f>+H$3*'Hours - Ex C'!H178</f>
        <v>0</v>
      </c>
      <c r="I176" s="131">
        <f>+I$3*'Hours - Ex C'!I178</f>
        <v>0</v>
      </c>
      <c r="J176" s="131">
        <f>+J$3*'Hours - Ex C'!J178</f>
        <v>0</v>
      </c>
      <c r="K176" s="131">
        <f>+K$3*'Hours - Ex C'!K178</f>
        <v>255.76740312500002</v>
      </c>
      <c r="L176" s="131">
        <f>+L$3*'Hours - Ex C'!L178</f>
        <v>174.938359375</v>
      </c>
      <c r="M176" s="131">
        <f>+M$3*'Hours - Ex C'!M178</f>
        <v>349.87671875</v>
      </c>
      <c r="N176" s="131">
        <f>+N$3*'Hours - Ex C'!N178</f>
        <v>1161.4954</v>
      </c>
      <c r="O176" s="131">
        <f>+O$3*'Hours - Ex C'!O178</f>
        <v>6846.5206875</v>
      </c>
      <c r="P176" s="131">
        <f>+P$3*'Hours - Ex C'!P178</f>
        <v>1022.7014687500001</v>
      </c>
      <c r="Q176" s="131">
        <f>+Q$3*'Hours - Ex C'!Q178</f>
        <v>596.4501499999999</v>
      </c>
      <c r="R176" s="131">
        <f>+R$3*'Hours - Ex C'!R178</f>
        <v>1056.894</v>
      </c>
      <c r="S176" s="131">
        <f>+S$3*'Hours - Ex C'!S178</f>
        <v>0</v>
      </c>
      <c r="T176" s="131">
        <f>+T$3*'Hours - Ex C'!T178</f>
        <v>0</v>
      </c>
      <c r="U176" s="131">
        <f>+U$3*'Hours - Ex C'!U178</f>
        <v>0</v>
      </c>
      <c r="V176" s="131">
        <f>+V$3*'Hours - Ex C'!V178</f>
        <v>0</v>
      </c>
      <c r="W176" s="131">
        <f>+W$3*'Hours - Ex C'!W178</f>
        <v>0</v>
      </c>
      <c r="X176" s="131">
        <f>+X$3*'Hours - Ex C'!X178</f>
        <v>0</v>
      </c>
      <c r="Y176" s="131">
        <f>+Y$3*'Hours - Ex C'!Y178</f>
        <v>0</v>
      </c>
      <c r="Z176" s="131">
        <f>+Z$3*'Hours - Ex C'!Z178</f>
        <v>0</v>
      </c>
      <c r="AA176" s="131">
        <f>+AA$3*'Hours - Ex C'!AA178</f>
        <v>0</v>
      </c>
      <c r="AB176" s="131">
        <f>+AB$3*'Hours - Ex C'!AB178</f>
        <v>0</v>
      </c>
    </row>
    <row r="177" spans="1:28" ht="15">
      <c r="A177" s="95"/>
      <c r="B177" s="132">
        <f t="shared" si="2"/>
        <v>0</v>
      </c>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row>
    <row r="178" spans="1:28" ht="15.75">
      <c r="A178" s="108" t="s">
        <v>92</v>
      </c>
      <c r="B178" s="132">
        <f t="shared" si="2"/>
        <v>0</v>
      </c>
      <c r="C178" s="131">
        <f>+C$3*'Hours - Ex C'!C180</f>
        <v>0</v>
      </c>
      <c r="D178" s="131">
        <f>+D$3*'Hours - Ex C'!D180</f>
        <v>0</v>
      </c>
      <c r="E178" s="131">
        <f>+E$3*'Hours - Ex C'!E180</f>
        <v>0</v>
      </c>
      <c r="F178" s="131">
        <f>+F$3*'Hours - Ex C'!F180</f>
        <v>0</v>
      </c>
      <c r="G178" s="131">
        <f>+G$3*'Hours - Ex C'!G180</f>
        <v>0</v>
      </c>
      <c r="H178" s="131">
        <f>+H$3*'Hours - Ex C'!H180</f>
        <v>0</v>
      </c>
      <c r="I178" s="131">
        <f>+I$3*'Hours - Ex C'!I180</f>
        <v>0</v>
      </c>
      <c r="J178" s="131">
        <f>+J$3*'Hours - Ex C'!J180</f>
        <v>0</v>
      </c>
      <c r="K178" s="131">
        <f>+K$3*'Hours - Ex C'!K180</f>
        <v>0</v>
      </c>
      <c r="L178" s="131">
        <f>+L$3*'Hours - Ex C'!L180</f>
        <v>0</v>
      </c>
      <c r="M178" s="131">
        <f>+M$3*'Hours - Ex C'!M180</f>
        <v>0</v>
      </c>
      <c r="N178" s="131">
        <f>+N$3*'Hours - Ex C'!N180</f>
        <v>0</v>
      </c>
      <c r="O178" s="131">
        <f>+O$3*'Hours - Ex C'!O180</f>
        <v>0</v>
      </c>
      <c r="P178" s="131">
        <f>+P$3*'Hours - Ex C'!P180</f>
        <v>0</v>
      </c>
      <c r="Q178" s="131">
        <f>+Q$3*'Hours - Ex C'!Q180</f>
        <v>0</v>
      </c>
      <c r="R178" s="131">
        <f>+R$3*'Hours - Ex C'!R180</f>
        <v>0</v>
      </c>
      <c r="S178" s="131">
        <f>+S$3*'Hours - Ex C'!S180</f>
        <v>0</v>
      </c>
      <c r="T178" s="131">
        <f>+T$3*'Hours - Ex C'!T180</f>
        <v>0</v>
      </c>
      <c r="U178" s="131">
        <f>+U$3*'Hours - Ex C'!U180</f>
        <v>0</v>
      </c>
      <c r="V178" s="131">
        <f>+V$3*'Hours - Ex C'!V180</f>
        <v>0</v>
      </c>
      <c r="W178" s="131">
        <f>+W$3*'Hours - Ex C'!W180</f>
        <v>0</v>
      </c>
      <c r="X178" s="131">
        <f>+X$3*'Hours - Ex C'!X180</f>
        <v>0</v>
      </c>
      <c r="Y178" s="131">
        <f>+Y$3*'Hours - Ex C'!Y180</f>
        <v>0</v>
      </c>
      <c r="Z178" s="131">
        <f>+Z$3*'Hours - Ex C'!Z180</f>
        <v>0</v>
      </c>
      <c r="AA178" s="131">
        <f>+AA$3*'Hours - Ex C'!AA180</f>
        <v>0</v>
      </c>
      <c r="AB178" s="131">
        <f>+AB$3*'Hours - Ex C'!AB180</f>
        <v>0</v>
      </c>
    </row>
    <row r="179" spans="1:28" ht="15">
      <c r="A179" s="6" t="s">
        <v>93</v>
      </c>
      <c r="B179" s="132">
        <f t="shared" si="2"/>
        <v>1288.66196875</v>
      </c>
      <c r="C179" s="131">
        <f>+C$3*'Hours - Ex C'!C181</f>
        <v>0</v>
      </c>
      <c r="D179" s="131">
        <f>+D$3*'Hours - Ex C'!D181</f>
        <v>0</v>
      </c>
      <c r="E179" s="131">
        <f>+E$3*'Hours - Ex C'!E181</f>
        <v>0</v>
      </c>
      <c r="F179" s="131">
        <f>+F$3*'Hours - Ex C'!F181</f>
        <v>0</v>
      </c>
      <c r="G179" s="131">
        <f>+G$3*'Hours - Ex C'!G181</f>
        <v>0</v>
      </c>
      <c r="H179" s="131">
        <f>+H$3*'Hours - Ex C'!H181</f>
        <v>0</v>
      </c>
      <c r="I179" s="131">
        <f>+I$3*'Hours - Ex C'!I181</f>
        <v>0</v>
      </c>
      <c r="J179" s="131">
        <f>+J$3*'Hours - Ex C'!J181</f>
        <v>0</v>
      </c>
      <c r="K179" s="131">
        <f>+K$3*'Hours - Ex C'!K181</f>
        <v>255.76740312500002</v>
      </c>
      <c r="L179" s="131">
        <f>+L$3*'Hours - Ex C'!L181</f>
        <v>349.87671875</v>
      </c>
      <c r="M179" s="131">
        <f>+M$3*'Hours - Ex C'!M181</f>
        <v>0</v>
      </c>
      <c r="N179" s="131">
        <f>+N$3*'Hours - Ex C'!N181</f>
        <v>580.7477</v>
      </c>
      <c r="O179" s="131">
        <f>+O$3*'Hours - Ex C'!O181</f>
        <v>0</v>
      </c>
      <c r="P179" s="131">
        <f>+P$3*'Hours - Ex C'!P181</f>
        <v>102.27014687500001</v>
      </c>
      <c r="Q179" s="131">
        <f>+Q$3*'Hours - Ex C'!Q181</f>
        <v>0</v>
      </c>
      <c r="R179" s="131">
        <f>+R$3*'Hours - Ex C'!R181</f>
        <v>0</v>
      </c>
      <c r="S179" s="131">
        <f>+S$3*'Hours - Ex C'!S181</f>
        <v>0</v>
      </c>
      <c r="T179" s="131">
        <f>+T$3*'Hours - Ex C'!T181</f>
        <v>0</v>
      </c>
      <c r="U179" s="131">
        <f>+U$3*'Hours - Ex C'!U181</f>
        <v>0</v>
      </c>
      <c r="V179" s="131">
        <f>+V$3*'Hours - Ex C'!V181</f>
        <v>0</v>
      </c>
      <c r="W179" s="131">
        <f>+W$3*'Hours - Ex C'!W181</f>
        <v>0</v>
      </c>
      <c r="X179" s="131">
        <f>+X$3*'Hours - Ex C'!X181</f>
        <v>0</v>
      </c>
      <c r="Y179" s="131">
        <f>+Y$3*'Hours - Ex C'!Y181</f>
        <v>0</v>
      </c>
      <c r="Z179" s="131">
        <f>+Z$3*'Hours - Ex C'!Z181</f>
        <v>0</v>
      </c>
      <c r="AA179" s="131">
        <f>+AA$3*'Hours - Ex C'!AA181</f>
        <v>0</v>
      </c>
      <c r="AB179" s="131">
        <f>+AB$3*'Hours - Ex C'!AB181</f>
        <v>0</v>
      </c>
    </row>
    <row r="180" spans="1:28" ht="15">
      <c r="A180" s="6" t="s">
        <v>94</v>
      </c>
      <c r="B180" s="132">
        <f t="shared" si="2"/>
        <v>1288.66196875</v>
      </c>
      <c r="C180" s="131">
        <f>+C$3*'Hours - Ex C'!C182</f>
        <v>0</v>
      </c>
      <c r="D180" s="131">
        <f>+D$3*'Hours - Ex C'!D182</f>
        <v>0</v>
      </c>
      <c r="E180" s="131">
        <f>+E$3*'Hours - Ex C'!E182</f>
        <v>0</v>
      </c>
      <c r="F180" s="131">
        <f>+F$3*'Hours - Ex C'!F182</f>
        <v>0</v>
      </c>
      <c r="G180" s="131">
        <f>+G$3*'Hours - Ex C'!G182</f>
        <v>0</v>
      </c>
      <c r="H180" s="131">
        <f>+H$3*'Hours - Ex C'!H182</f>
        <v>0</v>
      </c>
      <c r="I180" s="131">
        <f>+I$3*'Hours - Ex C'!I182</f>
        <v>0</v>
      </c>
      <c r="J180" s="131">
        <f>+J$3*'Hours - Ex C'!J182</f>
        <v>0</v>
      </c>
      <c r="K180" s="131">
        <f>+K$3*'Hours - Ex C'!K182</f>
        <v>255.76740312500002</v>
      </c>
      <c r="L180" s="131">
        <f>+L$3*'Hours - Ex C'!L182</f>
        <v>349.87671875</v>
      </c>
      <c r="M180" s="131">
        <f>+M$3*'Hours - Ex C'!M182</f>
        <v>0</v>
      </c>
      <c r="N180" s="131">
        <f>+N$3*'Hours - Ex C'!N182</f>
        <v>580.7477</v>
      </c>
      <c r="O180" s="131">
        <f>+O$3*'Hours - Ex C'!O182</f>
        <v>0</v>
      </c>
      <c r="P180" s="131">
        <f>+P$3*'Hours - Ex C'!P182</f>
        <v>102.27014687500001</v>
      </c>
      <c r="Q180" s="131">
        <f>+Q$3*'Hours - Ex C'!Q182</f>
        <v>0</v>
      </c>
      <c r="R180" s="131">
        <f>+R$3*'Hours - Ex C'!R182</f>
        <v>0</v>
      </c>
      <c r="S180" s="131">
        <f>+S$3*'Hours - Ex C'!S182</f>
        <v>0</v>
      </c>
      <c r="T180" s="131">
        <f>+T$3*'Hours - Ex C'!T182</f>
        <v>0</v>
      </c>
      <c r="U180" s="131">
        <f>+U$3*'Hours - Ex C'!U182</f>
        <v>0</v>
      </c>
      <c r="V180" s="131">
        <f>+V$3*'Hours - Ex C'!V182</f>
        <v>0</v>
      </c>
      <c r="W180" s="131">
        <f>+W$3*'Hours - Ex C'!W182</f>
        <v>0</v>
      </c>
      <c r="X180" s="131">
        <f>+X$3*'Hours - Ex C'!X182</f>
        <v>0</v>
      </c>
      <c r="Y180" s="131">
        <f>+Y$3*'Hours - Ex C'!Y182</f>
        <v>0</v>
      </c>
      <c r="Z180" s="131">
        <f>+Z$3*'Hours - Ex C'!Z182</f>
        <v>0</v>
      </c>
      <c r="AA180" s="131">
        <f>+AA$3*'Hours - Ex C'!AA182</f>
        <v>0</v>
      </c>
      <c r="AB180" s="131">
        <f>+AB$3*'Hours - Ex C'!AB182</f>
        <v>0</v>
      </c>
    </row>
    <row r="181" spans="1:28" ht="15">
      <c r="A181" s="6" t="s">
        <v>95</v>
      </c>
      <c r="B181" s="132">
        <f t="shared" si="2"/>
        <v>1288.66196875</v>
      </c>
      <c r="C181" s="131">
        <f>+C$3*'Hours - Ex C'!C183</f>
        <v>0</v>
      </c>
      <c r="D181" s="131">
        <f>+D$3*'Hours - Ex C'!D183</f>
        <v>0</v>
      </c>
      <c r="E181" s="131">
        <f>+E$3*'Hours - Ex C'!E183</f>
        <v>0</v>
      </c>
      <c r="F181" s="131">
        <f>+F$3*'Hours - Ex C'!F183</f>
        <v>0</v>
      </c>
      <c r="G181" s="131">
        <f>+G$3*'Hours - Ex C'!G183</f>
        <v>0</v>
      </c>
      <c r="H181" s="131">
        <f>+H$3*'Hours - Ex C'!H183</f>
        <v>0</v>
      </c>
      <c r="I181" s="131">
        <f>+I$3*'Hours - Ex C'!I183</f>
        <v>0</v>
      </c>
      <c r="J181" s="131">
        <f>+J$3*'Hours - Ex C'!J183</f>
        <v>0</v>
      </c>
      <c r="K181" s="131">
        <f>+K$3*'Hours - Ex C'!K183</f>
        <v>255.76740312500002</v>
      </c>
      <c r="L181" s="131">
        <f>+L$3*'Hours - Ex C'!L183</f>
        <v>349.87671875</v>
      </c>
      <c r="M181" s="131">
        <f>+M$3*'Hours - Ex C'!M183</f>
        <v>0</v>
      </c>
      <c r="N181" s="131">
        <f>+N$3*'Hours - Ex C'!N183</f>
        <v>580.7477</v>
      </c>
      <c r="O181" s="131">
        <f>+O$3*'Hours - Ex C'!O183</f>
        <v>0</v>
      </c>
      <c r="P181" s="131">
        <f>+P$3*'Hours - Ex C'!P183</f>
        <v>102.27014687500001</v>
      </c>
      <c r="Q181" s="131">
        <f>+Q$3*'Hours - Ex C'!Q183</f>
        <v>0</v>
      </c>
      <c r="R181" s="131">
        <f>+R$3*'Hours - Ex C'!R183</f>
        <v>0</v>
      </c>
      <c r="S181" s="131">
        <f>+S$3*'Hours - Ex C'!S183</f>
        <v>0</v>
      </c>
      <c r="T181" s="131">
        <f>+T$3*'Hours - Ex C'!T183</f>
        <v>0</v>
      </c>
      <c r="U181" s="131">
        <f>+U$3*'Hours - Ex C'!U183</f>
        <v>0</v>
      </c>
      <c r="V181" s="131">
        <f>+V$3*'Hours - Ex C'!V183</f>
        <v>0</v>
      </c>
      <c r="W181" s="131">
        <f>+W$3*'Hours - Ex C'!W183</f>
        <v>0</v>
      </c>
      <c r="X181" s="131">
        <f>+X$3*'Hours - Ex C'!X183</f>
        <v>0</v>
      </c>
      <c r="Y181" s="131">
        <f>+Y$3*'Hours - Ex C'!Y183</f>
        <v>0</v>
      </c>
      <c r="Z181" s="131">
        <f>+Z$3*'Hours - Ex C'!Z183</f>
        <v>0</v>
      </c>
      <c r="AA181" s="131">
        <f>+AA$3*'Hours - Ex C'!AA183</f>
        <v>0</v>
      </c>
      <c r="AB181" s="131">
        <f>+AB$3*'Hours - Ex C'!AB183</f>
        <v>0</v>
      </c>
    </row>
    <row r="182" spans="1:28" ht="15">
      <c r="A182" s="6" t="s">
        <v>96</v>
      </c>
      <c r="B182" s="132">
        <f t="shared" si="2"/>
        <v>2475.053790625</v>
      </c>
      <c r="C182" s="131">
        <f>+C$3*'Hours - Ex C'!C184</f>
        <v>0</v>
      </c>
      <c r="D182" s="131">
        <f>+D$3*'Hours - Ex C'!D184</f>
        <v>0</v>
      </c>
      <c r="E182" s="131">
        <f>+E$3*'Hours - Ex C'!E184</f>
        <v>0</v>
      </c>
      <c r="F182" s="131">
        <f>+F$3*'Hours - Ex C'!F184</f>
        <v>0</v>
      </c>
      <c r="G182" s="131">
        <f>+G$3*'Hours - Ex C'!G184</f>
        <v>0</v>
      </c>
      <c r="H182" s="131">
        <f>+H$3*'Hours - Ex C'!H184</f>
        <v>0</v>
      </c>
      <c r="I182" s="131">
        <f>+I$3*'Hours - Ex C'!I184</f>
        <v>0</v>
      </c>
      <c r="J182" s="131">
        <f>+J$3*'Hours - Ex C'!J184</f>
        <v>0</v>
      </c>
      <c r="K182" s="131">
        <f>+K$3*'Hours - Ex C'!K184</f>
        <v>511.53480625000003</v>
      </c>
      <c r="L182" s="131">
        <f>+L$3*'Hours - Ex C'!L184</f>
        <v>699.7534375</v>
      </c>
      <c r="M182" s="131">
        <f>+M$3*'Hours - Ex C'!M184</f>
        <v>0</v>
      </c>
      <c r="N182" s="131">
        <f>+N$3*'Hours - Ex C'!N184</f>
        <v>1161.4954</v>
      </c>
      <c r="O182" s="131">
        <f>+O$3*'Hours - Ex C'!O184</f>
        <v>0</v>
      </c>
      <c r="P182" s="131">
        <f>+P$3*'Hours - Ex C'!P184</f>
        <v>102.27014687500001</v>
      </c>
      <c r="Q182" s="131">
        <f>+Q$3*'Hours - Ex C'!Q184</f>
        <v>0</v>
      </c>
      <c r="R182" s="131">
        <f>+R$3*'Hours - Ex C'!R184</f>
        <v>0</v>
      </c>
      <c r="S182" s="131">
        <f>+S$3*'Hours - Ex C'!S184</f>
        <v>0</v>
      </c>
      <c r="T182" s="131">
        <f>+T$3*'Hours - Ex C'!T184</f>
        <v>0</v>
      </c>
      <c r="U182" s="131">
        <f>+U$3*'Hours - Ex C'!U184</f>
        <v>0</v>
      </c>
      <c r="V182" s="131">
        <f>+V$3*'Hours - Ex C'!V184</f>
        <v>0</v>
      </c>
      <c r="W182" s="131">
        <f>+W$3*'Hours - Ex C'!W184</f>
        <v>0</v>
      </c>
      <c r="X182" s="131">
        <f>+X$3*'Hours - Ex C'!X184</f>
        <v>0</v>
      </c>
      <c r="Y182" s="131">
        <f>+Y$3*'Hours - Ex C'!Y184</f>
        <v>0</v>
      </c>
      <c r="Z182" s="131">
        <f>+Z$3*'Hours - Ex C'!Z184</f>
        <v>0</v>
      </c>
      <c r="AA182" s="131">
        <f>+AA$3*'Hours - Ex C'!AA184</f>
        <v>0</v>
      </c>
      <c r="AB182" s="131">
        <f>+AB$3*'Hours - Ex C'!AB184</f>
        <v>0</v>
      </c>
    </row>
    <row r="183" spans="1:28" ht="15">
      <c r="A183" s="6" t="s">
        <v>132</v>
      </c>
      <c r="B183" s="132">
        <f t="shared" si="2"/>
        <v>2475.053790625</v>
      </c>
      <c r="C183" s="131">
        <f>+C$3*'Hours - Ex C'!C185</f>
        <v>0</v>
      </c>
      <c r="D183" s="131">
        <f>+D$3*'Hours - Ex C'!D185</f>
        <v>0</v>
      </c>
      <c r="E183" s="131">
        <f>+E$3*'Hours - Ex C'!E185</f>
        <v>0</v>
      </c>
      <c r="F183" s="131">
        <f>+F$3*'Hours - Ex C'!F185</f>
        <v>0</v>
      </c>
      <c r="G183" s="131">
        <f>+G$3*'Hours - Ex C'!G185</f>
        <v>0</v>
      </c>
      <c r="H183" s="131">
        <f>+H$3*'Hours - Ex C'!H185</f>
        <v>0</v>
      </c>
      <c r="I183" s="131">
        <f>+I$3*'Hours - Ex C'!I185</f>
        <v>0</v>
      </c>
      <c r="J183" s="131">
        <f>+J$3*'Hours - Ex C'!J185</f>
        <v>0</v>
      </c>
      <c r="K183" s="131">
        <f>+K$3*'Hours - Ex C'!K185</f>
        <v>511.53480625000003</v>
      </c>
      <c r="L183" s="131">
        <f>+L$3*'Hours - Ex C'!L185</f>
        <v>699.7534375</v>
      </c>
      <c r="M183" s="131">
        <f>+M$3*'Hours - Ex C'!M185</f>
        <v>0</v>
      </c>
      <c r="N183" s="131">
        <f>+N$3*'Hours - Ex C'!N185</f>
        <v>1161.4954</v>
      </c>
      <c r="O183" s="131">
        <f>+O$3*'Hours - Ex C'!O185</f>
        <v>0</v>
      </c>
      <c r="P183" s="131">
        <f>+P$3*'Hours - Ex C'!P185</f>
        <v>102.27014687500001</v>
      </c>
      <c r="Q183" s="131">
        <f>+Q$3*'Hours - Ex C'!Q185</f>
        <v>0</v>
      </c>
      <c r="R183" s="131">
        <f>+R$3*'Hours - Ex C'!R185</f>
        <v>0</v>
      </c>
      <c r="S183" s="131">
        <f>+S$3*'Hours - Ex C'!S185</f>
        <v>0</v>
      </c>
      <c r="T183" s="131">
        <f>+T$3*'Hours - Ex C'!T185</f>
        <v>0</v>
      </c>
      <c r="U183" s="131">
        <f>+U$3*'Hours - Ex C'!U185</f>
        <v>0</v>
      </c>
      <c r="V183" s="131">
        <f>+V$3*'Hours - Ex C'!V185</f>
        <v>0</v>
      </c>
      <c r="W183" s="131">
        <f>+W$3*'Hours - Ex C'!W185</f>
        <v>0</v>
      </c>
      <c r="X183" s="131">
        <f>+X$3*'Hours - Ex C'!X185</f>
        <v>0</v>
      </c>
      <c r="Y183" s="131">
        <f>+Y$3*'Hours - Ex C'!Y185</f>
        <v>0</v>
      </c>
      <c r="Z183" s="131">
        <f>+Z$3*'Hours - Ex C'!Z185</f>
        <v>0</v>
      </c>
      <c r="AA183" s="131">
        <f>+AA$3*'Hours - Ex C'!AA185</f>
        <v>0</v>
      </c>
      <c r="AB183" s="131">
        <f>+AB$3*'Hours - Ex C'!AB185</f>
        <v>0</v>
      </c>
    </row>
    <row r="184" spans="1:28" ht="15">
      <c r="A184" s="6" t="s">
        <v>105</v>
      </c>
      <c r="B184" s="132">
        <f t="shared" si="2"/>
        <v>2475.053790625</v>
      </c>
      <c r="C184" s="131">
        <f>+C$3*'Hours - Ex C'!C186</f>
        <v>0</v>
      </c>
      <c r="D184" s="131">
        <f>+D$3*'Hours - Ex C'!D186</f>
        <v>0</v>
      </c>
      <c r="E184" s="131">
        <f>+E$3*'Hours - Ex C'!E186</f>
        <v>0</v>
      </c>
      <c r="F184" s="131">
        <f>+F$3*'Hours - Ex C'!F186</f>
        <v>0</v>
      </c>
      <c r="G184" s="131">
        <f>+G$3*'Hours - Ex C'!G186</f>
        <v>0</v>
      </c>
      <c r="H184" s="131">
        <f>+H$3*'Hours - Ex C'!H186</f>
        <v>0</v>
      </c>
      <c r="I184" s="131">
        <f>+I$3*'Hours - Ex C'!I186</f>
        <v>0</v>
      </c>
      <c r="J184" s="131">
        <f>+J$3*'Hours - Ex C'!J186</f>
        <v>0</v>
      </c>
      <c r="K184" s="131">
        <f>+K$3*'Hours - Ex C'!K186</f>
        <v>511.53480625000003</v>
      </c>
      <c r="L184" s="131">
        <f>+L$3*'Hours - Ex C'!L186</f>
        <v>699.7534375</v>
      </c>
      <c r="M184" s="131">
        <f>+M$3*'Hours - Ex C'!M186</f>
        <v>0</v>
      </c>
      <c r="N184" s="131">
        <f>+N$3*'Hours - Ex C'!N186</f>
        <v>1161.4954</v>
      </c>
      <c r="O184" s="131">
        <f>+O$3*'Hours - Ex C'!O186</f>
        <v>0</v>
      </c>
      <c r="P184" s="131">
        <f>+P$3*'Hours - Ex C'!P186</f>
        <v>102.27014687500001</v>
      </c>
      <c r="Q184" s="131">
        <f>+Q$3*'Hours - Ex C'!Q186</f>
        <v>0</v>
      </c>
      <c r="R184" s="131">
        <f>+R$3*'Hours - Ex C'!R186</f>
        <v>0</v>
      </c>
      <c r="S184" s="131">
        <f>+S$3*'Hours - Ex C'!S186</f>
        <v>0</v>
      </c>
      <c r="T184" s="131">
        <f>+T$3*'Hours - Ex C'!T186</f>
        <v>0</v>
      </c>
      <c r="U184" s="131">
        <f>+U$3*'Hours - Ex C'!U186</f>
        <v>0</v>
      </c>
      <c r="V184" s="131">
        <f>+V$3*'Hours - Ex C'!V186</f>
        <v>0</v>
      </c>
      <c r="W184" s="131">
        <f>+W$3*'Hours - Ex C'!W186</f>
        <v>0</v>
      </c>
      <c r="X184" s="131">
        <f>+X$3*'Hours - Ex C'!X186</f>
        <v>0</v>
      </c>
      <c r="Y184" s="131">
        <f>+Y$3*'Hours - Ex C'!Y186</f>
        <v>0</v>
      </c>
      <c r="Z184" s="131">
        <f>+Z$3*'Hours - Ex C'!Z186</f>
        <v>0</v>
      </c>
      <c r="AA184" s="131">
        <f>+AA$3*'Hours - Ex C'!AA186</f>
        <v>0</v>
      </c>
      <c r="AB184" s="131">
        <f>+AB$3*'Hours - Ex C'!AB186</f>
        <v>0</v>
      </c>
    </row>
    <row r="185" spans="1:28" ht="15">
      <c r="A185" s="95"/>
      <c r="B185" s="132">
        <f t="shared" si="2"/>
        <v>0</v>
      </c>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row>
    <row r="186" spans="1:28" ht="15.75">
      <c r="A186" s="108" t="s">
        <v>108</v>
      </c>
      <c r="B186" s="132">
        <f t="shared" si="2"/>
        <v>0</v>
      </c>
      <c r="C186" s="131">
        <f>+C$3*'Hours - Ex C'!C188</f>
        <v>0</v>
      </c>
      <c r="D186" s="131">
        <f>+D$3*'Hours - Ex C'!D188</f>
        <v>0</v>
      </c>
      <c r="E186" s="131">
        <f>+E$3*'Hours - Ex C'!E188</f>
        <v>0</v>
      </c>
      <c r="F186" s="131">
        <f>+F$3*'Hours - Ex C'!F188</f>
        <v>0</v>
      </c>
      <c r="G186" s="131">
        <f>+G$3*'Hours - Ex C'!G188</f>
        <v>0</v>
      </c>
      <c r="H186" s="131">
        <f>+H$3*'Hours - Ex C'!H188</f>
        <v>0</v>
      </c>
      <c r="I186" s="131">
        <f>+I$3*'Hours - Ex C'!I188</f>
        <v>0</v>
      </c>
      <c r="J186" s="131">
        <f>+J$3*'Hours - Ex C'!J188</f>
        <v>0</v>
      </c>
      <c r="K186" s="131">
        <f>+K$3*'Hours - Ex C'!K188</f>
        <v>0</v>
      </c>
      <c r="L186" s="131">
        <f>+L$3*'Hours - Ex C'!L188</f>
        <v>0</v>
      </c>
      <c r="M186" s="131">
        <f>+M$3*'Hours - Ex C'!M188</f>
        <v>0</v>
      </c>
      <c r="N186" s="131">
        <f>+N$3*'Hours - Ex C'!N188</f>
        <v>0</v>
      </c>
      <c r="O186" s="131">
        <f>+O$3*'Hours - Ex C'!O188</f>
        <v>0</v>
      </c>
      <c r="P186" s="131">
        <f>+P$3*'Hours - Ex C'!P188</f>
        <v>0</v>
      </c>
      <c r="Q186" s="131">
        <f>+Q$3*'Hours - Ex C'!Q188</f>
        <v>0</v>
      </c>
      <c r="R186" s="131">
        <f>+R$3*'Hours - Ex C'!R188</f>
        <v>0</v>
      </c>
      <c r="S186" s="131">
        <f>+S$3*'Hours - Ex C'!S188</f>
        <v>0</v>
      </c>
      <c r="T186" s="131">
        <f>+T$3*'Hours - Ex C'!T188</f>
        <v>0</v>
      </c>
      <c r="U186" s="131">
        <f>+U$3*'Hours - Ex C'!U188</f>
        <v>0</v>
      </c>
      <c r="V186" s="131">
        <f>+V$3*'Hours - Ex C'!V188</f>
        <v>0</v>
      </c>
      <c r="W186" s="131">
        <f>+W$3*'Hours - Ex C'!W188</f>
        <v>0</v>
      </c>
      <c r="X186" s="131">
        <f>+X$3*'Hours - Ex C'!X188</f>
        <v>0</v>
      </c>
      <c r="Y186" s="131">
        <f>+Y$3*'Hours - Ex C'!Y188</f>
        <v>0</v>
      </c>
      <c r="Z186" s="131">
        <f>+Z$3*'Hours - Ex C'!Z188</f>
        <v>0</v>
      </c>
      <c r="AA186" s="131">
        <f>+AA$3*'Hours - Ex C'!AA188</f>
        <v>0</v>
      </c>
      <c r="AB186" s="131">
        <f>+AB$3*'Hours - Ex C'!AB188</f>
        <v>0</v>
      </c>
    </row>
    <row r="187" spans="1:28" ht="15">
      <c r="A187" s="6" t="s">
        <v>133</v>
      </c>
      <c r="B187" s="132">
        <f t="shared" si="2"/>
        <v>0</v>
      </c>
      <c r="C187" s="131">
        <f>+C$3*'Hours - Ex C'!C189</f>
        <v>0</v>
      </c>
      <c r="D187" s="131">
        <f>+D$3*'Hours - Ex C'!D189</f>
        <v>0</v>
      </c>
      <c r="E187" s="131">
        <f>+E$3*'Hours - Ex C'!E189</f>
        <v>0</v>
      </c>
      <c r="F187" s="131">
        <f>+F$3*'Hours - Ex C'!F189</f>
        <v>0</v>
      </c>
      <c r="G187" s="131">
        <f>+G$3*'Hours - Ex C'!G189</f>
        <v>0</v>
      </c>
      <c r="H187" s="131">
        <f>+H$3*'Hours - Ex C'!H189</f>
        <v>0</v>
      </c>
      <c r="I187" s="131">
        <f>+I$3*'Hours - Ex C'!I189</f>
        <v>0</v>
      </c>
      <c r="J187" s="131">
        <f>+J$3*'Hours - Ex C'!J189</f>
        <v>0</v>
      </c>
      <c r="K187" s="131">
        <f>+K$3*'Hours - Ex C'!K189</f>
        <v>0</v>
      </c>
      <c r="L187" s="131">
        <f>+L$3*'Hours - Ex C'!L189</f>
        <v>0</v>
      </c>
      <c r="M187" s="131">
        <f>+M$3*'Hours - Ex C'!M189</f>
        <v>0</v>
      </c>
      <c r="N187" s="131">
        <f>+N$3*'Hours - Ex C'!N189</f>
        <v>0</v>
      </c>
      <c r="O187" s="131">
        <f>+O$3*'Hours - Ex C'!O189</f>
        <v>0</v>
      </c>
      <c r="P187" s="131">
        <f>+P$3*'Hours - Ex C'!P189</f>
        <v>0</v>
      </c>
      <c r="Q187" s="131">
        <f>+Q$3*'Hours - Ex C'!Q189</f>
        <v>0</v>
      </c>
      <c r="R187" s="131">
        <f>+R$3*'Hours - Ex C'!R189</f>
        <v>0</v>
      </c>
      <c r="S187" s="131">
        <f>+S$3*'Hours - Ex C'!S189</f>
        <v>0</v>
      </c>
      <c r="T187" s="131">
        <f>+T$3*'Hours - Ex C'!T189</f>
        <v>0</v>
      </c>
      <c r="U187" s="131">
        <f>+U$3*'Hours - Ex C'!U189</f>
        <v>0</v>
      </c>
      <c r="V187" s="131">
        <f>+V$3*'Hours - Ex C'!V189</f>
        <v>0</v>
      </c>
      <c r="W187" s="131">
        <f>+W$3*'Hours - Ex C'!W189</f>
        <v>0</v>
      </c>
      <c r="X187" s="131">
        <f>+X$3*'Hours - Ex C'!X189</f>
        <v>0</v>
      </c>
      <c r="Y187" s="131">
        <f>+Y$3*'Hours - Ex C'!Y189</f>
        <v>0</v>
      </c>
      <c r="Z187" s="131">
        <f>+Z$3*'Hours - Ex C'!Z189</f>
        <v>0</v>
      </c>
      <c r="AA187" s="131">
        <f>+AA$3*'Hours - Ex C'!AA189</f>
        <v>0</v>
      </c>
      <c r="AB187" s="131">
        <f>+AB$3*'Hours - Ex C'!AB189</f>
        <v>0</v>
      </c>
    </row>
    <row r="188" spans="1:28" ht="15">
      <c r="A188" s="6" t="s">
        <v>90</v>
      </c>
      <c r="B188" s="132">
        <f t="shared" si="2"/>
        <v>5966.680484375</v>
      </c>
      <c r="C188" s="131">
        <f>+C$3*'Hours - Ex C'!C190</f>
        <v>0</v>
      </c>
      <c r="D188" s="131">
        <f>+D$3*'Hours - Ex C'!D190</f>
        <v>0</v>
      </c>
      <c r="E188" s="131">
        <f>+E$3*'Hours - Ex C'!E190</f>
        <v>0</v>
      </c>
      <c r="F188" s="131">
        <f>+F$3*'Hours - Ex C'!F190</f>
        <v>0</v>
      </c>
      <c r="G188" s="131">
        <f>+G$3*'Hours - Ex C'!G190</f>
        <v>0</v>
      </c>
      <c r="H188" s="131">
        <f>+H$3*'Hours - Ex C'!H190</f>
        <v>0</v>
      </c>
      <c r="I188" s="131">
        <f>+I$3*'Hours - Ex C'!I190</f>
        <v>0</v>
      </c>
      <c r="J188" s="131">
        <f>+J$3*'Hours - Ex C'!J190</f>
        <v>0</v>
      </c>
      <c r="K188" s="131">
        <f>+K$3*'Hours - Ex C'!K190</f>
        <v>511.53480625000003</v>
      </c>
      <c r="L188" s="131">
        <f>+L$3*'Hours - Ex C'!L190</f>
        <v>2099.2603125</v>
      </c>
      <c r="M188" s="131">
        <f>+M$3*'Hours - Ex C'!M190</f>
        <v>349.87671875</v>
      </c>
      <c r="N188" s="131">
        <f>+N$3*'Hours - Ex C'!N190</f>
        <v>2903.7385</v>
      </c>
      <c r="O188" s="131">
        <f>+O$3*'Hours - Ex C'!O190</f>
        <v>0</v>
      </c>
      <c r="P188" s="131">
        <f>+P$3*'Hours - Ex C'!P190</f>
        <v>102.27014687500001</v>
      </c>
      <c r="Q188" s="131">
        <f>+Q$3*'Hours - Ex C'!Q190</f>
        <v>0</v>
      </c>
      <c r="R188" s="131">
        <f>+R$3*'Hours - Ex C'!R190</f>
        <v>0</v>
      </c>
      <c r="S188" s="131">
        <f>+S$3*'Hours - Ex C'!S190</f>
        <v>0</v>
      </c>
      <c r="T188" s="131">
        <f>+T$3*'Hours - Ex C'!T190</f>
        <v>0</v>
      </c>
      <c r="U188" s="131">
        <f>+U$3*'Hours - Ex C'!U190</f>
        <v>0</v>
      </c>
      <c r="V188" s="131">
        <f>+V$3*'Hours - Ex C'!V190</f>
        <v>0</v>
      </c>
      <c r="W188" s="131">
        <f>+W$3*'Hours - Ex C'!W190</f>
        <v>0</v>
      </c>
      <c r="X188" s="131">
        <f>+X$3*'Hours - Ex C'!X190</f>
        <v>0</v>
      </c>
      <c r="Y188" s="131">
        <f>+Y$3*'Hours - Ex C'!Y190</f>
        <v>0</v>
      </c>
      <c r="Z188" s="131">
        <f>+Z$3*'Hours - Ex C'!Z190</f>
        <v>0</v>
      </c>
      <c r="AA188" s="131">
        <f>+AA$3*'Hours - Ex C'!AA190</f>
        <v>0</v>
      </c>
      <c r="AB188" s="131">
        <f>+AB$3*'Hours - Ex C'!AB190</f>
        <v>0</v>
      </c>
    </row>
    <row r="189" spans="1:28" ht="15">
      <c r="A189" s="6" t="s">
        <v>91</v>
      </c>
      <c r="B189" s="132">
        <f t="shared" si="2"/>
        <v>12766.892947499999</v>
      </c>
      <c r="C189" s="131">
        <f>+C$3*'Hours - Ex C'!C191</f>
        <v>0</v>
      </c>
      <c r="D189" s="131">
        <f>+D$3*'Hours - Ex C'!D191</f>
        <v>0</v>
      </c>
      <c r="E189" s="131">
        <f>+E$3*'Hours - Ex C'!E191</f>
        <v>0</v>
      </c>
      <c r="F189" s="131">
        <f>+F$3*'Hours - Ex C'!F191</f>
        <v>0</v>
      </c>
      <c r="G189" s="131">
        <f>+G$3*'Hours - Ex C'!G191</f>
        <v>0</v>
      </c>
      <c r="H189" s="131">
        <f>+H$3*'Hours - Ex C'!H191</f>
        <v>0</v>
      </c>
      <c r="I189" s="131">
        <f>+I$3*'Hours - Ex C'!I191</f>
        <v>87.42481312499999</v>
      </c>
      <c r="J189" s="131">
        <f>+J$3*'Hours - Ex C'!J191</f>
        <v>0</v>
      </c>
      <c r="K189" s="131">
        <f>+K$3*'Hours - Ex C'!K191</f>
        <v>1023.0696125000001</v>
      </c>
      <c r="L189" s="131">
        <f>+L$3*'Hours - Ex C'!L191</f>
        <v>3498.7671875</v>
      </c>
      <c r="M189" s="131">
        <f>+M$3*'Hours - Ex C'!M191</f>
        <v>699.7534375</v>
      </c>
      <c r="N189" s="131">
        <f>+N$3*'Hours - Ex C'!N191</f>
        <v>4355.60775</v>
      </c>
      <c r="O189" s="131">
        <f>+O$3*'Hours - Ex C'!O191</f>
        <v>0</v>
      </c>
      <c r="P189" s="131">
        <f>+P$3*'Hours - Ex C'!P191</f>
        <v>102.27014687500001</v>
      </c>
      <c r="Q189" s="131">
        <f>+Q$3*'Hours - Ex C'!Q191</f>
        <v>0</v>
      </c>
      <c r="R189" s="131">
        <f>+R$3*'Hours - Ex C'!R191</f>
        <v>0</v>
      </c>
      <c r="S189" s="131">
        <f>+S$3*'Hours - Ex C'!S191</f>
        <v>0</v>
      </c>
      <c r="T189" s="131">
        <f>+T$3*'Hours - Ex C'!T191</f>
        <v>0</v>
      </c>
      <c r="U189" s="131">
        <f>+U$3*'Hours - Ex C'!U191</f>
        <v>0</v>
      </c>
      <c r="V189" s="131">
        <f>+V$3*'Hours - Ex C'!V191</f>
        <v>0</v>
      </c>
      <c r="W189" s="131">
        <f>+W$3*'Hours - Ex C'!W191</f>
        <v>0</v>
      </c>
      <c r="X189" s="131">
        <f>+X$3*'Hours - Ex C'!X191</f>
        <v>0</v>
      </c>
      <c r="Y189" s="131">
        <f>+Y$3*'Hours - Ex C'!Y191</f>
        <v>0</v>
      </c>
      <c r="Z189" s="131">
        <f>+Z$3*'Hours - Ex C'!Z191</f>
        <v>3000</v>
      </c>
      <c r="AA189" s="131">
        <f>+AA$3*'Hours - Ex C'!AA191</f>
        <v>0</v>
      </c>
      <c r="AB189" s="131">
        <f>+AB$3*'Hours - Ex C'!AB191</f>
        <v>0</v>
      </c>
    </row>
    <row r="190" spans="1:28" ht="15">
      <c r="A190" s="6" t="s">
        <v>111</v>
      </c>
      <c r="B190" s="132">
        <f t="shared" si="2"/>
        <v>87.42481312499999</v>
      </c>
      <c r="C190" s="131">
        <f>+C$3*'Hours - Ex C'!C192</f>
        <v>0</v>
      </c>
      <c r="D190" s="131">
        <f>+D$3*'Hours - Ex C'!D192</f>
        <v>0</v>
      </c>
      <c r="E190" s="131">
        <f>+E$3*'Hours - Ex C'!E192</f>
        <v>0</v>
      </c>
      <c r="F190" s="131">
        <f>+F$3*'Hours - Ex C'!F192</f>
        <v>0</v>
      </c>
      <c r="G190" s="131">
        <f>+G$3*'Hours - Ex C'!G192</f>
        <v>0</v>
      </c>
      <c r="H190" s="131">
        <f>+H$3*'Hours - Ex C'!H192</f>
        <v>0</v>
      </c>
      <c r="I190" s="131">
        <f>+I$3*'Hours - Ex C'!I192</f>
        <v>87.42481312499999</v>
      </c>
      <c r="J190" s="131">
        <f>+J$3*'Hours - Ex C'!J192</f>
        <v>0</v>
      </c>
      <c r="K190" s="131">
        <f>+K$3*'Hours - Ex C'!K192</f>
        <v>0</v>
      </c>
      <c r="L190" s="131">
        <f>+L$3*'Hours - Ex C'!L192</f>
        <v>0</v>
      </c>
      <c r="M190" s="131">
        <f>+M$3*'Hours - Ex C'!M192</f>
        <v>0</v>
      </c>
      <c r="N190" s="131">
        <f>+N$3*'Hours - Ex C'!N192</f>
        <v>0</v>
      </c>
      <c r="O190" s="131">
        <f>+O$3*'Hours - Ex C'!O192</f>
        <v>0</v>
      </c>
      <c r="P190" s="131">
        <f>+P$3*'Hours - Ex C'!P192</f>
        <v>0</v>
      </c>
      <c r="Q190" s="131">
        <f>+Q$3*'Hours - Ex C'!Q192</f>
        <v>0</v>
      </c>
      <c r="R190" s="131">
        <f>+R$3*'Hours - Ex C'!R192</f>
        <v>0</v>
      </c>
      <c r="S190" s="131">
        <f>+S$3*'Hours - Ex C'!S192</f>
        <v>0</v>
      </c>
      <c r="T190" s="131">
        <f>+T$3*'Hours - Ex C'!T192</f>
        <v>0</v>
      </c>
      <c r="U190" s="131">
        <f>+U$3*'Hours - Ex C'!U192</f>
        <v>0</v>
      </c>
      <c r="V190" s="131">
        <f>+V$3*'Hours - Ex C'!V192</f>
        <v>0</v>
      </c>
      <c r="W190" s="131">
        <f>+W$3*'Hours - Ex C'!W192</f>
        <v>0</v>
      </c>
      <c r="X190" s="131">
        <f>+X$3*'Hours - Ex C'!X192</f>
        <v>0</v>
      </c>
      <c r="Y190" s="131">
        <f>+Y$3*'Hours - Ex C'!Y192</f>
        <v>0</v>
      </c>
      <c r="Z190" s="131">
        <f>+Z$3*'Hours - Ex C'!Z192</f>
        <v>0</v>
      </c>
      <c r="AA190" s="131">
        <f>+AA$3*'Hours - Ex C'!AA192</f>
        <v>0</v>
      </c>
      <c r="AB190" s="131">
        <f>+AB$3*'Hours - Ex C'!AB192</f>
        <v>0</v>
      </c>
    </row>
    <row r="191" spans="1:28" ht="15">
      <c r="A191" s="6" t="s">
        <v>90</v>
      </c>
      <c r="B191" s="132">
        <f t="shared" si="2"/>
        <v>10983.174475</v>
      </c>
      <c r="C191" s="131">
        <f>+C$3*'Hours - Ex C'!C193</f>
        <v>0</v>
      </c>
      <c r="D191" s="131">
        <f>+D$3*'Hours - Ex C'!D193</f>
        <v>0</v>
      </c>
      <c r="E191" s="131">
        <f>+E$3*'Hours - Ex C'!E193</f>
        <v>0</v>
      </c>
      <c r="F191" s="131">
        <f>+F$3*'Hours - Ex C'!F193</f>
        <v>0</v>
      </c>
      <c r="G191" s="131">
        <f>+G$3*'Hours - Ex C'!G193</f>
        <v>0</v>
      </c>
      <c r="H191" s="131">
        <f>+H$3*'Hours - Ex C'!H193</f>
        <v>0</v>
      </c>
      <c r="I191" s="131">
        <f>+I$3*'Hours - Ex C'!I193</f>
        <v>0</v>
      </c>
      <c r="J191" s="131">
        <f>+J$3*'Hours - Ex C'!J193</f>
        <v>0</v>
      </c>
      <c r="K191" s="131">
        <f>+K$3*'Hours - Ex C'!K193</f>
        <v>511.53480625000003</v>
      </c>
      <c r="L191" s="131">
        <f>+L$3*'Hours - Ex C'!L193</f>
        <v>1399.506875</v>
      </c>
      <c r="M191" s="131">
        <f>+M$3*'Hours - Ex C'!M193</f>
        <v>1399.506875</v>
      </c>
      <c r="N191" s="131">
        <f>+N$3*'Hours - Ex C'!N193</f>
        <v>2903.7385</v>
      </c>
      <c r="O191" s="131">
        <f>+O$3*'Hours - Ex C'!O193</f>
        <v>4564.347125</v>
      </c>
      <c r="P191" s="131">
        <f>+P$3*'Hours - Ex C'!P193</f>
        <v>204.54029375000002</v>
      </c>
      <c r="Q191" s="131">
        <f>+Q$3*'Hours - Ex C'!Q193</f>
        <v>0</v>
      </c>
      <c r="R191" s="131">
        <f>+R$3*'Hours - Ex C'!R193</f>
        <v>0</v>
      </c>
      <c r="S191" s="131">
        <f>+S$3*'Hours - Ex C'!S193</f>
        <v>0</v>
      </c>
      <c r="T191" s="131">
        <f>+T$3*'Hours - Ex C'!T193</f>
        <v>0</v>
      </c>
      <c r="U191" s="131">
        <f>+U$3*'Hours - Ex C'!U193</f>
        <v>0</v>
      </c>
      <c r="V191" s="131">
        <f>+V$3*'Hours - Ex C'!V193</f>
        <v>0</v>
      </c>
      <c r="W191" s="131">
        <f>+W$3*'Hours - Ex C'!W193</f>
        <v>0</v>
      </c>
      <c r="X191" s="131">
        <f>+X$3*'Hours - Ex C'!X193</f>
        <v>0</v>
      </c>
      <c r="Y191" s="131">
        <f>+Y$3*'Hours - Ex C'!Y193</f>
        <v>0</v>
      </c>
      <c r="Z191" s="131">
        <f>+Z$3*'Hours - Ex C'!Z193</f>
        <v>0</v>
      </c>
      <c r="AA191" s="131">
        <f>+AA$3*'Hours - Ex C'!AA193</f>
        <v>0</v>
      </c>
      <c r="AB191" s="131">
        <f>+AB$3*'Hours - Ex C'!AB193</f>
        <v>0</v>
      </c>
    </row>
    <row r="192" spans="1:28" ht="15">
      <c r="A192" s="6" t="s">
        <v>91</v>
      </c>
      <c r="B192" s="132">
        <f t="shared" si="2"/>
        <v>21062.05521875</v>
      </c>
      <c r="C192" s="131">
        <f>+C$3*'Hours - Ex C'!C194</f>
        <v>0</v>
      </c>
      <c r="D192" s="131">
        <f>+D$3*'Hours - Ex C'!D194</f>
        <v>0</v>
      </c>
      <c r="E192" s="131">
        <f>+E$3*'Hours - Ex C'!E194</f>
        <v>0</v>
      </c>
      <c r="F192" s="131">
        <f>+F$3*'Hours - Ex C'!F194</f>
        <v>0</v>
      </c>
      <c r="G192" s="131">
        <f>+G$3*'Hours - Ex C'!G194</f>
        <v>0</v>
      </c>
      <c r="H192" s="131">
        <f>+H$3*'Hours - Ex C'!H194</f>
        <v>0</v>
      </c>
      <c r="I192" s="131">
        <f>+I$3*'Hours - Ex C'!I194</f>
        <v>0</v>
      </c>
      <c r="J192" s="131">
        <f>+J$3*'Hours - Ex C'!J194</f>
        <v>0</v>
      </c>
      <c r="K192" s="131">
        <f>+K$3*'Hours - Ex C'!K194</f>
        <v>1023.0696125000001</v>
      </c>
      <c r="L192" s="131">
        <f>+L$3*'Hours - Ex C'!L194</f>
        <v>2799.01375</v>
      </c>
      <c r="M192" s="131">
        <f>+M$3*'Hours - Ex C'!M194</f>
        <v>2099.2603125</v>
      </c>
      <c r="N192" s="131">
        <f>+N$3*'Hours - Ex C'!N194</f>
        <v>5807.477</v>
      </c>
      <c r="O192" s="131">
        <f>+O$3*'Hours - Ex C'!O194</f>
        <v>9128.69425</v>
      </c>
      <c r="P192" s="131">
        <f>+P$3*'Hours - Ex C'!P194</f>
        <v>204.54029375000002</v>
      </c>
      <c r="Q192" s="131">
        <f>+Q$3*'Hours - Ex C'!Q194</f>
        <v>0</v>
      </c>
      <c r="R192" s="131">
        <f>+R$3*'Hours - Ex C'!R194</f>
        <v>0</v>
      </c>
      <c r="S192" s="131">
        <f>+S$3*'Hours - Ex C'!S194</f>
        <v>0</v>
      </c>
      <c r="T192" s="131">
        <f>+T$3*'Hours - Ex C'!T194</f>
        <v>0</v>
      </c>
      <c r="U192" s="131">
        <f>+U$3*'Hours - Ex C'!U194</f>
        <v>0</v>
      </c>
      <c r="V192" s="131">
        <f>+V$3*'Hours - Ex C'!V194</f>
        <v>0</v>
      </c>
      <c r="W192" s="131">
        <f>+W$3*'Hours - Ex C'!W194</f>
        <v>0</v>
      </c>
      <c r="X192" s="131">
        <f>+X$3*'Hours - Ex C'!X194</f>
        <v>0</v>
      </c>
      <c r="Y192" s="131">
        <f>+Y$3*'Hours - Ex C'!Y194</f>
        <v>0</v>
      </c>
      <c r="Z192" s="131">
        <f>+Z$3*'Hours - Ex C'!Z194</f>
        <v>0</v>
      </c>
      <c r="AA192" s="131">
        <f>+AA$3*'Hours - Ex C'!AA194</f>
        <v>0</v>
      </c>
      <c r="AB192" s="131">
        <f>+AB$3*'Hours - Ex C'!AB194</f>
        <v>0</v>
      </c>
    </row>
    <row r="193" spans="1:28" ht="15">
      <c r="A193" s="6" t="s">
        <v>210</v>
      </c>
      <c r="B193" s="132">
        <f t="shared" si="2"/>
        <v>3056.833975</v>
      </c>
      <c r="C193" s="131">
        <f>+C$3*'Hours - Ex C'!C195</f>
        <v>0</v>
      </c>
      <c r="D193" s="131">
        <f>+D$3*'Hours - Ex C'!D195</f>
        <v>0</v>
      </c>
      <c r="E193" s="131">
        <f>+E$3*'Hours - Ex C'!E195</f>
        <v>0</v>
      </c>
      <c r="F193" s="131">
        <f>+F$3*'Hours - Ex C'!F195</f>
        <v>0</v>
      </c>
      <c r="G193" s="131">
        <f>+G$3*'Hours - Ex C'!G195</f>
        <v>0</v>
      </c>
      <c r="H193" s="131">
        <f>+H$3*'Hours - Ex C'!H195</f>
        <v>0</v>
      </c>
      <c r="I193" s="131">
        <f>+I$3*'Hours - Ex C'!I195</f>
        <v>0</v>
      </c>
      <c r="J193" s="131">
        <f>+J$3*'Hours - Ex C'!J195</f>
        <v>0</v>
      </c>
      <c r="K193" s="131">
        <f>+K$3*'Hours - Ex C'!K195</f>
        <v>255.76740312500002</v>
      </c>
      <c r="L193" s="131">
        <f>+L$3*'Hours - Ex C'!L195</f>
        <v>699.7534375</v>
      </c>
      <c r="M193" s="131">
        <f>+M$3*'Hours - Ex C'!M195</f>
        <v>174.938359375</v>
      </c>
      <c r="N193" s="131">
        <f>+N$3*'Hours - Ex C'!N195</f>
        <v>580.7477</v>
      </c>
      <c r="O193" s="131">
        <f>+O$3*'Hours - Ex C'!O195</f>
        <v>1141.08678125</v>
      </c>
      <c r="P193" s="131">
        <f>+P$3*'Hours - Ex C'!P195</f>
        <v>204.54029375000002</v>
      </c>
      <c r="Q193" s="131">
        <f>+Q$3*'Hours - Ex C'!Q195</f>
        <v>0</v>
      </c>
      <c r="R193" s="131">
        <f>+R$3*'Hours - Ex C'!R195</f>
        <v>0</v>
      </c>
      <c r="S193" s="131">
        <f>+S$3*'Hours - Ex C'!S195</f>
        <v>0</v>
      </c>
      <c r="T193" s="131">
        <f>+T$3*'Hours - Ex C'!T195</f>
        <v>0</v>
      </c>
      <c r="U193" s="131">
        <f>+U$3*'Hours - Ex C'!U195</f>
        <v>0</v>
      </c>
      <c r="V193" s="131">
        <f>+V$3*'Hours - Ex C'!V195</f>
        <v>0</v>
      </c>
      <c r="W193" s="131">
        <f>+W$3*'Hours - Ex C'!W195</f>
        <v>0</v>
      </c>
      <c r="X193" s="131">
        <f>+X$3*'Hours - Ex C'!X195</f>
        <v>0</v>
      </c>
      <c r="Y193" s="131">
        <f>+Y$3*'Hours - Ex C'!Y195</f>
        <v>0</v>
      </c>
      <c r="Z193" s="131">
        <f>+Z$3*'Hours - Ex C'!Z195</f>
        <v>0</v>
      </c>
      <c r="AA193" s="131">
        <f>+AA$3*'Hours - Ex C'!AA195</f>
        <v>0</v>
      </c>
      <c r="AB193" s="131">
        <f>+AB$3*'Hours - Ex C'!AB195</f>
        <v>0</v>
      </c>
    </row>
    <row r="194" spans="1:28" ht="15">
      <c r="A194" s="95"/>
      <c r="B194" s="132">
        <f t="shared" si="2"/>
        <v>0</v>
      </c>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row>
    <row r="195" spans="1:28" ht="15.75">
      <c r="A195" s="11" t="s">
        <v>189</v>
      </c>
      <c r="B195" s="132">
        <f t="shared" si="2"/>
        <v>0</v>
      </c>
      <c r="C195" s="131">
        <f>+C$3*'Hours - Ex C'!C197</f>
        <v>0</v>
      </c>
      <c r="D195" s="131">
        <f>+D$3*'Hours - Ex C'!D197</f>
        <v>0</v>
      </c>
      <c r="E195" s="131">
        <f>+E$3*'Hours - Ex C'!E197</f>
        <v>0</v>
      </c>
      <c r="F195" s="131">
        <f>+F$3*'Hours - Ex C'!F197</f>
        <v>0</v>
      </c>
      <c r="G195" s="131">
        <f>+G$3*'Hours - Ex C'!G197</f>
        <v>0</v>
      </c>
      <c r="H195" s="131">
        <f>+H$3*'Hours - Ex C'!H197</f>
        <v>0</v>
      </c>
      <c r="I195" s="131">
        <f>+I$3*'Hours - Ex C'!I197</f>
        <v>0</v>
      </c>
      <c r="J195" s="131">
        <f>+J$3*'Hours - Ex C'!J197</f>
        <v>0</v>
      </c>
      <c r="K195" s="131">
        <f>+K$3*'Hours - Ex C'!K197</f>
        <v>0</v>
      </c>
      <c r="L195" s="131">
        <f>+L$3*'Hours - Ex C'!L197</f>
        <v>0</v>
      </c>
      <c r="M195" s="131">
        <f>+M$3*'Hours - Ex C'!M197</f>
        <v>0</v>
      </c>
      <c r="N195" s="131">
        <f>+N$3*'Hours - Ex C'!N197</f>
        <v>0</v>
      </c>
      <c r="O195" s="131">
        <f>+O$3*'Hours - Ex C'!O197</f>
        <v>0</v>
      </c>
      <c r="P195" s="131">
        <f>+P$3*'Hours - Ex C'!P197</f>
        <v>0</v>
      </c>
      <c r="Q195" s="131">
        <f>+Q$3*'Hours - Ex C'!Q197</f>
        <v>0</v>
      </c>
      <c r="R195" s="131">
        <f>+R$3*'Hours - Ex C'!R197</f>
        <v>0</v>
      </c>
      <c r="S195" s="131">
        <f>+S$3*'Hours - Ex C'!S197</f>
        <v>0</v>
      </c>
      <c r="T195" s="131">
        <f>+T$3*'Hours - Ex C'!T197</f>
        <v>0</v>
      </c>
      <c r="U195" s="131">
        <f>+U$3*'Hours - Ex C'!U197</f>
        <v>0</v>
      </c>
      <c r="V195" s="131">
        <f>+V$3*'Hours - Ex C'!V197</f>
        <v>0</v>
      </c>
      <c r="W195" s="131">
        <f>+W$3*'Hours - Ex C'!W197</f>
        <v>0</v>
      </c>
      <c r="X195" s="131">
        <f>+X$3*'Hours - Ex C'!X197</f>
        <v>0</v>
      </c>
      <c r="Y195" s="131">
        <f>+Y$3*'Hours - Ex C'!Y197</f>
        <v>0</v>
      </c>
      <c r="Z195" s="131">
        <f>+Z$3*'Hours - Ex C'!Z197</f>
        <v>0</v>
      </c>
      <c r="AA195" s="131">
        <f>+AA$3*'Hours - Ex C'!AA197</f>
        <v>0</v>
      </c>
      <c r="AB195" s="131">
        <f>+AB$3*'Hours - Ex C'!AB197</f>
        <v>0</v>
      </c>
    </row>
    <row r="196" spans="1:28" ht="15">
      <c r="A196" s="91" t="s">
        <v>190</v>
      </c>
      <c r="B196" s="132">
        <f t="shared" si="2"/>
        <v>306.03280499999994</v>
      </c>
      <c r="C196" s="131">
        <f>+C$3*'Hours - Ex C'!C198</f>
        <v>0</v>
      </c>
      <c r="D196" s="131">
        <f>+D$3*'Hours - Ex C'!D198</f>
        <v>0</v>
      </c>
      <c r="E196" s="131">
        <f>+E$3*'Hours - Ex C'!E198</f>
        <v>0</v>
      </c>
      <c r="F196" s="131">
        <f>+F$3*'Hours - Ex C'!F198</f>
        <v>0</v>
      </c>
      <c r="G196" s="131">
        <f>+G$3*'Hours - Ex C'!G198</f>
        <v>0</v>
      </c>
      <c r="H196" s="131">
        <f>+H$3*'Hours - Ex C'!H198</f>
        <v>0</v>
      </c>
      <c r="I196" s="131">
        <f>+I$3*'Hours - Ex C'!I198</f>
        <v>0</v>
      </c>
      <c r="J196" s="131">
        <f>+J$3*'Hours - Ex C'!J198</f>
        <v>0</v>
      </c>
      <c r="K196" s="131">
        <f>+K$3*'Hours - Ex C'!K198</f>
        <v>0</v>
      </c>
      <c r="L196" s="131">
        <f>+L$3*'Hours - Ex C'!L198</f>
        <v>0</v>
      </c>
      <c r="M196" s="131">
        <f>+M$3*'Hours - Ex C'!M198</f>
        <v>0</v>
      </c>
      <c r="N196" s="131">
        <f>+N$3*'Hours - Ex C'!N198</f>
        <v>0</v>
      </c>
      <c r="O196" s="131">
        <f>+O$3*'Hours - Ex C'!O198</f>
        <v>0</v>
      </c>
      <c r="P196" s="131">
        <f>+P$3*'Hours - Ex C'!P198</f>
        <v>0</v>
      </c>
      <c r="Q196" s="131">
        <f>+Q$3*'Hours - Ex C'!Q198</f>
        <v>0</v>
      </c>
      <c r="R196" s="131">
        <f>+R$3*'Hours - Ex C'!R198</f>
        <v>0</v>
      </c>
      <c r="S196" s="131">
        <f>+S$3*'Hours - Ex C'!S198</f>
        <v>0</v>
      </c>
      <c r="T196" s="131">
        <f>+T$3*'Hours - Ex C'!T198</f>
        <v>0</v>
      </c>
      <c r="U196" s="131">
        <f>+U$3*'Hours - Ex C'!U198</f>
        <v>110.20996999999998</v>
      </c>
      <c r="V196" s="131">
        <f>+V$3*'Hours - Ex C'!V198</f>
        <v>0</v>
      </c>
      <c r="W196" s="131">
        <f>+W$3*'Hours - Ex C'!W198</f>
        <v>155.90757</v>
      </c>
      <c r="X196" s="131">
        <f>+X$3*'Hours - Ex C'!X198</f>
        <v>39.915265</v>
      </c>
      <c r="Y196" s="131">
        <f>+Y$3*'Hours - Ex C'!Y198</f>
        <v>0</v>
      </c>
      <c r="Z196" s="131">
        <f>+Z$3*'Hours - Ex C'!Z198</f>
        <v>0</v>
      </c>
      <c r="AA196" s="131">
        <f>+AA$3*'Hours - Ex C'!AA198</f>
        <v>0</v>
      </c>
      <c r="AB196" s="131">
        <f>+AB$3*'Hours - Ex C'!AB198</f>
        <v>0</v>
      </c>
    </row>
    <row r="197" spans="1:28" ht="15">
      <c r="A197" s="91" t="s">
        <v>215</v>
      </c>
      <c r="B197" s="132">
        <f aca="true" t="shared" si="3" ref="B197:B254">SUM(C197:AB197)</f>
        <v>1890.9594431249998</v>
      </c>
      <c r="C197" s="131">
        <f>+C$3*'Hours - Ex C'!C199</f>
        <v>0</v>
      </c>
      <c r="D197" s="131">
        <f>+D$3*'Hours - Ex C'!D199</f>
        <v>55.828880625000004</v>
      </c>
      <c r="E197" s="131">
        <f>+E$3*'Hours - Ex C'!E199</f>
        <v>0</v>
      </c>
      <c r="F197" s="131">
        <f>+F$3*'Hours - Ex C'!F199</f>
        <v>0</v>
      </c>
      <c r="G197" s="131">
        <f>+G$3*'Hours - Ex C'!G199</f>
        <v>480</v>
      </c>
      <c r="H197" s="131">
        <f>+H$3*'Hours - Ex C'!H199</f>
        <v>0</v>
      </c>
      <c r="I197" s="131">
        <f>+I$3*'Hours - Ex C'!I199</f>
        <v>1049.0977574999997</v>
      </c>
      <c r="J197" s="131">
        <f>+J$3*'Hours - Ex C'!J199</f>
        <v>0</v>
      </c>
      <c r="K197" s="131">
        <f>+K$3*'Hours - Ex C'!K199</f>
        <v>0</v>
      </c>
      <c r="L197" s="131">
        <f>+L$3*'Hours - Ex C'!L199</f>
        <v>0</v>
      </c>
      <c r="M197" s="131">
        <f>+M$3*'Hours - Ex C'!M199</f>
        <v>0</v>
      </c>
      <c r="N197" s="131">
        <f>+N$3*'Hours - Ex C'!N199</f>
        <v>0</v>
      </c>
      <c r="O197" s="131">
        <f>+O$3*'Hours - Ex C'!O199</f>
        <v>0</v>
      </c>
      <c r="P197" s="131">
        <f>+P$3*'Hours - Ex C'!P199</f>
        <v>0</v>
      </c>
      <c r="Q197" s="131">
        <f>+Q$3*'Hours - Ex C'!Q199</f>
        <v>0</v>
      </c>
      <c r="R197" s="131">
        <f>+R$3*'Hours - Ex C'!R199</f>
        <v>0</v>
      </c>
      <c r="S197" s="131">
        <f>+S$3*'Hours - Ex C'!S199</f>
        <v>0</v>
      </c>
      <c r="T197" s="131">
        <f>+T$3*'Hours - Ex C'!T199</f>
        <v>0</v>
      </c>
      <c r="U197" s="131">
        <f>+U$3*'Hours - Ex C'!U199</f>
        <v>110.20996999999998</v>
      </c>
      <c r="V197" s="131">
        <f>+V$3*'Hours - Ex C'!V199</f>
        <v>0</v>
      </c>
      <c r="W197" s="131">
        <f>+W$3*'Hours - Ex C'!W199</f>
        <v>155.90757</v>
      </c>
      <c r="X197" s="131">
        <f>+X$3*'Hours - Ex C'!X199</f>
        <v>39.915265</v>
      </c>
      <c r="Y197" s="131">
        <f>+Y$3*'Hours - Ex C'!Y199</f>
        <v>0</v>
      </c>
      <c r="Z197" s="131">
        <f>+Z$3*'Hours - Ex C'!Z199</f>
        <v>0</v>
      </c>
      <c r="AA197" s="131">
        <f>+AA$3*'Hours - Ex C'!AA199</f>
        <v>0</v>
      </c>
      <c r="AB197" s="131">
        <f>+AB$3*'Hours - Ex C'!AB199</f>
        <v>0</v>
      </c>
    </row>
    <row r="198" spans="1:28" ht="15">
      <c r="A198" s="91" t="s">
        <v>216</v>
      </c>
      <c r="B198" s="132">
        <f t="shared" si="3"/>
        <v>1301.260190625</v>
      </c>
      <c r="C198" s="131">
        <f>+C$3*'Hours - Ex C'!C200</f>
        <v>0</v>
      </c>
      <c r="D198" s="131">
        <f>+D$3*'Hours - Ex C'!D200</f>
        <v>55.828880625000004</v>
      </c>
      <c r="E198" s="131">
        <f>+E$3*'Hours - Ex C'!E200</f>
        <v>0</v>
      </c>
      <c r="F198" s="131">
        <f>+F$3*'Hours - Ex C'!F200</f>
        <v>0</v>
      </c>
      <c r="G198" s="131">
        <f>+G$3*'Hours - Ex C'!G200</f>
        <v>240</v>
      </c>
      <c r="H198" s="131">
        <f>+H$3*'Hours - Ex C'!H200</f>
        <v>0</v>
      </c>
      <c r="I198" s="131">
        <f>+I$3*'Hours - Ex C'!I200</f>
        <v>699.3985049999999</v>
      </c>
      <c r="J198" s="131">
        <f>+J$3*'Hours - Ex C'!J200</f>
        <v>0</v>
      </c>
      <c r="K198" s="131">
        <f>+K$3*'Hours - Ex C'!K200</f>
        <v>0</v>
      </c>
      <c r="L198" s="131">
        <f>+L$3*'Hours - Ex C'!L200</f>
        <v>0</v>
      </c>
      <c r="M198" s="131">
        <f>+M$3*'Hours - Ex C'!M200</f>
        <v>0</v>
      </c>
      <c r="N198" s="131">
        <f>+N$3*'Hours - Ex C'!N200</f>
        <v>0</v>
      </c>
      <c r="O198" s="131">
        <f>+O$3*'Hours - Ex C'!O200</f>
        <v>0</v>
      </c>
      <c r="P198" s="131">
        <f>+P$3*'Hours - Ex C'!P200</f>
        <v>0</v>
      </c>
      <c r="Q198" s="131">
        <f>+Q$3*'Hours - Ex C'!Q200</f>
        <v>0</v>
      </c>
      <c r="R198" s="131">
        <f>+R$3*'Hours - Ex C'!R200</f>
        <v>0</v>
      </c>
      <c r="S198" s="131">
        <f>+S$3*'Hours - Ex C'!S200</f>
        <v>0</v>
      </c>
      <c r="T198" s="131">
        <f>+T$3*'Hours - Ex C'!T200</f>
        <v>0</v>
      </c>
      <c r="U198" s="131">
        <f>+U$3*'Hours - Ex C'!U200</f>
        <v>110.20996999999998</v>
      </c>
      <c r="V198" s="131">
        <f>+V$3*'Hours - Ex C'!V200</f>
        <v>0</v>
      </c>
      <c r="W198" s="131">
        <f>+W$3*'Hours - Ex C'!W200</f>
        <v>155.90757</v>
      </c>
      <c r="X198" s="131">
        <f>+X$3*'Hours - Ex C'!X200</f>
        <v>39.915265</v>
      </c>
      <c r="Y198" s="131">
        <f>+Y$3*'Hours - Ex C'!Y200</f>
        <v>0</v>
      </c>
      <c r="Z198" s="131">
        <f>+Z$3*'Hours - Ex C'!Z200</f>
        <v>0</v>
      </c>
      <c r="AA198" s="131">
        <f>+AA$3*'Hours - Ex C'!AA200</f>
        <v>0</v>
      </c>
      <c r="AB198" s="131">
        <f>+AB$3*'Hours - Ex C'!AB200</f>
        <v>0</v>
      </c>
    </row>
    <row r="199" spans="1:28" ht="15">
      <c r="A199" s="91" t="s">
        <v>191</v>
      </c>
      <c r="B199" s="132">
        <f t="shared" si="3"/>
        <v>55.828880625000004</v>
      </c>
      <c r="C199" s="131">
        <f>+C$3*'Hours - Ex C'!C201</f>
        <v>0</v>
      </c>
      <c r="D199" s="131">
        <f>+D$3*'Hours - Ex C'!D201</f>
        <v>55.828880625000004</v>
      </c>
      <c r="E199" s="131">
        <f>+E$3*'Hours - Ex C'!E201</f>
        <v>0</v>
      </c>
      <c r="F199" s="131">
        <f>+F$3*'Hours - Ex C'!F201</f>
        <v>0</v>
      </c>
      <c r="G199" s="131">
        <f>+G$3*'Hours - Ex C'!G201</f>
        <v>0</v>
      </c>
      <c r="H199" s="131">
        <f>+H$3*'Hours - Ex C'!H201</f>
        <v>0</v>
      </c>
      <c r="I199" s="131">
        <f>+I$3*'Hours - Ex C'!I201</f>
        <v>0</v>
      </c>
      <c r="J199" s="131">
        <f>+J$3*'Hours - Ex C'!J201</f>
        <v>0</v>
      </c>
      <c r="K199" s="131">
        <f>+K$3*'Hours - Ex C'!K201</f>
        <v>0</v>
      </c>
      <c r="L199" s="131">
        <f>+L$3*'Hours - Ex C'!L201</f>
        <v>0</v>
      </c>
      <c r="M199" s="131">
        <f>+M$3*'Hours - Ex C'!M201</f>
        <v>0</v>
      </c>
      <c r="N199" s="131">
        <f>+N$3*'Hours - Ex C'!N201</f>
        <v>0</v>
      </c>
      <c r="O199" s="131">
        <f>+O$3*'Hours - Ex C'!O201</f>
        <v>0</v>
      </c>
      <c r="P199" s="131">
        <f>+P$3*'Hours - Ex C'!P201</f>
        <v>0</v>
      </c>
      <c r="Q199" s="131">
        <f>+Q$3*'Hours - Ex C'!Q201</f>
        <v>0</v>
      </c>
      <c r="R199" s="131">
        <f>+R$3*'Hours - Ex C'!R201</f>
        <v>0</v>
      </c>
      <c r="S199" s="131">
        <f>+S$3*'Hours - Ex C'!S201</f>
        <v>0</v>
      </c>
      <c r="T199" s="131">
        <f>+T$3*'Hours - Ex C'!T201</f>
        <v>0</v>
      </c>
      <c r="U199" s="131">
        <f>+U$3*'Hours - Ex C'!U201</f>
        <v>0</v>
      </c>
      <c r="V199" s="131">
        <f>+V$3*'Hours - Ex C'!V201</f>
        <v>0</v>
      </c>
      <c r="W199" s="131">
        <f>+W$3*'Hours - Ex C'!W201</f>
        <v>0</v>
      </c>
      <c r="X199" s="131">
        <f>+X$3*'Hours - Ex C'!X201</f>
        <v>0</v>
      </c>
      <c r="Y199" s="131">
        <f>+Y$3*'Hours - Ex C'!Y201</f>
        <v>0</v>
      </c>
      <c r="Z199" s="131">
        <f>+Z$3*'Hours - Ex C'!Z201</f>
        <v>0</v>
      </c>
      <c r="AA199" s="131">
        <f>+AA$3*'Hours - Ex C'!AA201</f>
        <v>0</v>
      </c>
      <c r="AB199" s="131">
        <f>+AB$3*'Hours - Ex C'!AB201</f>
        <v>0</v>
      </c>
    </row>
    <row r="200" spans="1:28" ht="15">
      <c r="A200" s="91" t="s">
        <v>192</v>
      </c>
      <c r="B200" s="132">
        <f t="shared" si="3"/>
        <v>437.12406562499996</v>
      </c>
      <c r="C200" s="131">
        <f>+C$3*'Hours - Ex C'!C202</f>
        <v>0</v>
      </c>
      <c r="D200" s="131">
        <f>+D$3*'Hours - Ex C'!D202</f>
        <v>0</v>
      </c>
      <c r="E200" s="131">
        <f>+E$3*'Hours - Ex C'!E202</f>
        <v>0</v>
      </c>
      <c r="F200" s="131">
        <f>+F$3*'Hours - Ex C'!F202</f>
        <v>0</v>
      </c>
      <c r="G200" s="131">
        <f>+G$3*'Hours - Ex C'!G202</f>
        <v>0</v>
      </c>
      <c r="H200" s="131">
        <f>+H$3*'Hours - Ex C'!H202</f>
        <v>0</v>
      </c>
      <c r="I200" s="131">
        <f>+I$3*'Hours - Ex C'!I202</f>
        <v>437.12406562499996</v>
      </c>
      <c r="J200" s="131">
        <f>+J$3*'Hours - Ex C'!J202</f>
        <v>0</v>
      </c>
      <c r="K200" s="131">
        <f>+K$3*'Hours - Ex C'!K202</f>
        <v>0</v>
      </c>
      <c r="L200" s="131">
        <f>+L$3*'Hours - Ex C'!L202</f>
        <v>0</v>
      </c>
      <c r="M200" s="131">
        <f>+M$3*'Hours - Ex C'!M202</f>
        <v>0</v>
      </c>
      <c r="N200" s="131">
        <f>+N$3*'Hours - Ex C'!N202</f>
        <v>0</v>
      </c>
      <c r="O200" s="131">
        <f>+O$3*'Hours - Ex C'!O202</f>
        <v>0</v>
      </c>
      <c r="P200" s="131">
        <f>+P$3*'Hours - Ex C'!P202</f>
        <v>0</v>
      </c>
      <c r="Q200" s="131">
        <f>+Q$3*'Hours - Ex C'!Q202</f>
        <v>0</v>
      </c>
      <c r="R200" s="131">
        <f>+R$3*'Hours - Ex C'!R202</f>
        <v>0</v>
      </c>
      <c r="S200" s="131">
        <f>+S$3*'Hours - Ex C'!S202</f>
        <v>0</v>
      </c>
      <c r="T200" s="131">
        <f>+T$3*'Hours - Ex C'!T202</f>
        <v>0</v>
      </c>
      <c r="U200" s="131">
        <f>+U$3*'Hours - Ex C'!U202</f>
        <v>0</v>
      </c>
      <c r="V200" s="131">
        <f>+V$3*'Hours - Ex C'!V202</f>
        <v>0</v>
      </c>
      <c r="W200" s="131">
        <f>+W$3*'Hours - Ex C'!W202</f>
        <v>0</v>
      </c>
      <c r="X200" s="131">
        <f>+X$3*'Hours - Ex C'!X202</f>
        <v>0</v>
      </c>
      <c r="Y200" s="131">
        <f>+Y$3*'Hours - Ex C'!Y202</f>
        <v>0</v>
      </c>
      <c r="Z200" s="131">
        <f>+Z$3*'Hours - Ex C'!Z202</f>
        <v>0</v>
      </c>
      <c r="AA200" s="131">
        <f>+AA$3*'Hours - Ex C'!AA202</f>
        <v>0</v>
      </c>
      <c r="AB200" s="131">
        <f>+AB$3*'Hours - Ex C'!AB202</f>
        <v>0</v>
      </c>
    </row>
    <row r="201" spans="1:28" ht="15">
      <c r="A201" s="91" t="s">
        <v>193</v>
      </c>
      <c r="B201" s="132">
        <f t="shared" si="3"/>
        <v>437.12406562499996</v>
      </c>
      <c r="C201" s="131">
        <f>+C$3*'Hours - Ex C'!C203</f>
        <v>0</v>
      </c>
      <c r="D201" s="131">
        <f>+D$3*'Hours - Ex C'!D203</f>
        <v>0</v>
      </c>
      <c r="E201" s="131">
        <f>+E$3*'Hours - Ex C'!E203</f>
        <v>0</v>
      </c>
      <c r="F201" s="131">
        <f>+F$3*'Hours - Ex C'!F203</f>
        <v>0</v>
      </c>
      <c r="G201" s="131">
        <f>+G$3*'Hours - Ex C'!G203</f>
        <v>0</v>
      </c>
      <c r="H201" s="131">
        <f>+H$3*'Hours - Ex C'!H203</f>
        <v>0</v>
      </c>
      <c r="I201" s="131">
        <f>+I$3*'Hours - Ex C'!I203</f>
        <v>437.12406562499996</v>
      </c>
      <c r="J201" s="131">
        <f>+J$3*'Hours - Ex C'!J203</f>
        <v>0</v>
      </c>
      <c r="K201" s="131">
        <f>+K$3*'Hours - Ex C'!K203</f>
        <v>0</v>
      </c>
      <c r="L201" s="131">
        <f>+L$3*'Hours - Ex C'!L203</f>
        <v>0</v>
      </c>
      <c r="M201" s="131">
        <f>+M$3*'Hours - Ex C'!M203</f>
        <v>0</v>
      </c>
      <c r="N201" s="131">
        <f>+N$3*'Hours - Ex C'!N203</f>
        <v>0</v>
      </c>
      <c r="O201" s="131">
        <f>+O$3*'Hours - Ex C'!O203</f>
        <v>0</v>
      </c>
      <c r="P201" s="131">
        <f>+P$3*'Hours - Ex C'!P203</f>
        <v>0</v>
      </c>
      <c r="Q201" s="131">
        <f>+Q$3*'Hours - Ex C'!Q203</f>
        <v>0</v>
      </c>
      <c r="R201" s="131">
        <f>+R$3*'Hours - Ex C'!R203</f>
        <v>0</v>
      </c>
      <c r="S201" s="131">
        <f>+S$3*'Hours - Ex C'!S203</f>
        <v>0</v>
      </c>
      <c r="T201" s="131">
        <f>+T$3*'Hours - Ex C'!T203</f>
        <v>0</v>
      </c>
      <c r="U201" s="131">
        <f>+U$3*'Hours - Ex C'!U203</f>
        <v>0</v>
      </c>
      <c r="V201" s="131">
        <f>+V$3*'Hours - Ex C'!V203</f>
        <v>0</v>
      </c>
      <c r="W201" s="131">
        <f>+W$3*'Hours - Ex C'!W203</f>
        <v>0</v>
      </c>
      <c r="X201" s="131">
        <f>+X$3*'Hours - Ex C'!X203</f>
        <v>0</v>
      </c>
      <c r="Y201" s="131">
        <f>+Y$3*'Hours - Ex C'!Y203</f>
        <v>0</v>
      </c>
      <c r="Z201" s="131">
        <f>+Z$3*'Hours - Ex C'!Z203</f>
        <v>0</v>
      </c>
      <c r="AA201" s="131">
        <f>+AA$3*'Hours - Ex C'!AA203</f>
        <v>0</v>
      </c>
      <c r="AB201" s="131">
        <f>+AB$3*'Hours - Ex C'!AB203</f>
        <v>0</v>
      </c>
    </row>
    <row r="202" spans="1:28" ht="15">
      <c r="A202" s="92" t="s">
        <v>290</v>
      </c>
      <c r="B202" s="132">
        <f t="shared" si="3"/>
        <v>743.1568706249999</v>
      </c>
      <c r="C202" s="131">
        <f>+C$3*'Hours - Ex C'!C204</f>
        <v>0</v>
      </c>
      <c r="D202" s="131">
        <f>+D$3*'Hours - Ex C'!D204</f>
        <v>0</v>
      </c>
      <c r="E202" s="131">
        <f>+E$3*'Hours - Ex C'!E204</f>
        <v>0</v>
      </c>
      <c r="F202" s="131">
        <f>+F$3*'Hours - Ex C'!F204</f>
        <v>0</v>
      </c>
      <c r="G202" s="131">
        <f>+G$3*'Hours - Ex C'!G204</f>
        <v>0</v>
      </c>
      <c r="H202" s="131">
        <f>+H$3*'Hours - Ex C'!H204</f>
        <v>0</v>
      </c>
      <c r="I202" s="131">
        <f>+I$3*'Hours - Ex C'!I204</f>
        <v>437.12406562499996</v>
      </c>
      <c r="J202" s="131">
        <f>+J$3*'Hours - Ex C'!J204</f>
        <v>0</v>
      </c>
      <c r="K202" s="131">
        <f>+K$3*'Hours - Ex C'!K204</f>
        <v>0</v>
      </c>
      <c r="L202" s="131">
        <f>+L$3*'Hours - Ex C'!L204</f>
        <v>0</v>
      </c>
      <c r="M202" s="131">
        <f>+M$3*'Hours - Ex C'!M204</f>
        <v>0</v>
      </c>
      <c r="N202" s="131">
        <f>+N$3*'Hours - Ex C'!N204</f>
        <v>0</v>
      </c>
      <c r="O202" s="131">
        <f>+O$3*'Hours - Ex C'!O204</f>
        <v>0</v>
      </c>
      <c r="P202" s="131">
        <f>+P$3*'Hours - Ex C'!P204</f>
        <v>0</v>
      </c>
      <c r="Q202" s="131">
        <f>+Q$3*'Hours - Ex C'!Q204</f>
        <v>0</v>
      </c>
      <c r="R202" s="131">
        <f>+R$3*'Hours - Ex C'!R204</f>
        <v>0</v>
      </c>
      <c r="S202" s="131">
        <f>+S$3*'Hours - Ex C'!S204</f>
        <v>0</v>
      </c>
      <c r="T202" s="131">
        <f>+T$3*'Hours - Ex C'!T204</f>
        <v>0</v>
      </c>
      <c r="U202" s="131">
        <f>+U$3*'Hours - Ex C'!U204</f>
        <v>110.20996999999998</v>
      </c>
      <c r="V202" s="131">
        <f>+V$3*'Hours - Ex C'!V204</f>
        <v>0</v>
      </c>
      <c r="W202" s="131">
        <f>+W$3*'Hours - Ex C'!W204</f>
        <v>155.90757</v>
      </c>
      <c r="X202" s="131">
        <f>+X$3*'Hours - Ex C'!X204</f>
        <v>39.915265</v>
      </c>
      <c r="Y202" s="131">
        <f>+Y$3*'Hours - Ex C'!Y204</f>
        <v>0</v>
      </c>
      <c r="Z202" s="131">
        <f>+Z$3*'Hours - Ex C'!Z204</f>
        <v>0</v>
      </c>
      <c r="AA202" s="131">
        <f>+AA$3*'Hours - Ex C'!AA204</f>
        <v>0</v>
      </c>
      <c r="AB202" s="131">
        <f>+AB$3*'Hours - Ex C'!AB204</f>
        <v>0</v>
      </c>
    </row>
    <row r="203" spans="1:28" ht="15">
      <c r="A203" s="92" t="s">
        <v>291</v>
      </c>
      <c r="B203" s="132">
        <f t="shared" si="3"/>
        <v>306.03280499999994</v>
      </c>
      <c r="C203" s="131">
        <f>+C$3*'Hours - Ex C'!C205</f>
        <v>0</v>
      </c>
      <c r="D203" s="131">
        <f>+D$3*'Hours - Ex C'!D205</f>
        <v>0</v>
      </c>
      <c r="E203" s="131">
        <f>+E$3*'Hours - Ex C'!E205</f>
        <v>0</v>
      </c>
      <c r="F203" s="131">
        <f>+F$3*'Hours - Ex C'!F205</f>
        <v>0</v>
      </c>
      <c r="G203" s="131">
        <f>+G$3*'Hours - Ex C'!G205</f>
        <v>0</v>
      </c>
      <c r="H203" s="131">
        <f>+H$3*'Hours - Ex C'!H205</f>
        <v>0</v>
      </c>
      <c r="I203" s="131">
        <f>+I$3*'Hours - Ex C'!I205</f>
        <v>0</v>
      </c>
      <c r="J203" s="131">
        <f>+J$3*'Hours - Ex C'!J205</f>
        <v>0</v>
      </c>
      <c r="K203" s="131">
        <f>+K$3*'Hours - Ex C'!K205</f>
        <v>0</v>
      </c>
      <c r="L203" s="131">
        <f>+L$3*'Hours - Ex C'!L205</f>
        <v>0</v>
      </c>
      <c r="M203" s="131">
        <f>+M$3*'Hours - Ex C'!M205</f>
        <v>0</v>
      </c>
      <c r="N203" s="131">
        <f>+N$3*'Hours - Ex C'!N205</f>
        <v>0</v>
      </c>
      <c r="O203" s="131">
        <f>+O$3*'Hours - Ex C'!O205</f>
        <v>0</v>
      </c>
      <c r="P203" s="131">
        <f>+P$3*'Hours - Ex C'!P205</f>
        <v>0</v>
      </c>
      <c r="Q203" s="131">
        <f>+Q$3*'Hours - Ex C'!Q205</f>
        <v>0</v>
      </c>
      <c r="R203" s="131">
        <f>+R$3*'Hours - Ex C'!R205</f>
        <v>0</v>
      </c>
      <c r="S203" s="131">
        <f>+S$3*'Hours - Ex C'!S205</f>
        <v>0</v>
      </c>
      <c r="T203" s="131">
        <f>+T$3*'Hours - Ex C'!T205</f>
        <v>0</v>
      </c>
      <c r="U203" s="131">
        <f>+U$3*'Hours - Ex C'!U205</f>
        <v>110.20996999999998</v>
      </c>
      <c r="V203" s="131">
        <f>+V$3*'Hours - Ex C'!V205</f>
        <v>0</v>
      </c>
      <c r="W203" s="131">
        <f>+W$3*'Hours - Ex C'!W205</f>
        <v>155.90757</v>
      </c>
      <c r="X203" s="131">
        <f>+X$3*'Hours - Ex C'!X205</f>
        <v>39.915265</v>
      </c>
      <c r="Y203" s="131">
        <f>+Y$3*'Hours - Ex C'!Y205</f>
        <v>0</v>
      </c>
      <c r="Z203" s="131">
        <f>+Z$3*'Hours - Ex C'!Z205</f>
        <v>0</v>
      </c>
      <c r="AA203" s="131">
        <f>+AA$3*'Hours - Ex C'!AA205</f>
        <v>0</v>
      </c>
      <c r="AB203" s="131">
        <f>+AB$3*'Hours - Ex C'!AB205</f>
        <v>0</v>
      </c>
    </row>
    <row r="204" spans="1:28" ht="15">
      <c r="A204" s="92" t="s">
        <v>348</v>
      </c>
      <c r="B204" s="132">
        <f t="shared" si="3"/>
        <v>79.78025249999999</v>
      </c>
      <c r="C204" s="131">
        <f>+C$3*'Hours - Ex C'!C206</f>
        <v>0</v>
      </c>
      <c r="D204" s="131">
        <f>+D$3*'Hours - Ex C'!D206</f>
        <v>0</v>
      </c>
      <c r="E204" s="131">
        <f>+E$3*'Hours - Ex C'!E206</f>
        <v>0</v>
      </c>
      <c r="F204" s="131">
        <f>+F$3*'Hours - Ex C'!F206</f>
        <v>0</v>
      </c>
      <c r="G204" s="131">
        <f>+G$3*'Hours - Ex C'!G206</f>
        <v>0</v>
      </c>
      <c r="H204" s="131">
        <f>+H$3*'Hours - Ex C'!H206</f>
        <v>0</v>
      </c>
      <c r="I204" s="131">
        <f>+I$3*'Hours - Ex C'!I206</f>
        <v>0</v>
      </c>
      <c r="J204" s="131">
        <f>+J$3*'Hours - Ex C'!J206</f>
        <v>0</v>
      </c>
      <c r="K204" s="131">
        <f>+K$3*'Hours - Ex C'!K206</f>
        <v>0</v>
      </c>
      <c r="L204" s="131">
        <f>+L$3*'Hours - Ex C'!L206</f>
        <v>0</v>
      </c>
      <c r="M204" s="131">
        <f>+M$3*'Hours - Ex C'!M206</f>
        <v>0</v>
      </c>
      <c r="N204" s="131">
        <f>+N$3*'Hours - Ex C'!N206</f>
        <v>0</v>
      </c>
      <c r="O204" s="131">
        <f>+O$3*'Hours - Ex C'!O206</f>
        <v>0</v>
      </c>
      <c r="P204" s="131">
        <f>+P$3*'Hours - Ex C'!P206</f>
        <v>0</v>
      </c>
      <c r="Q204" s="131">
        <f>+Q$3*'Hours - Ex C'!Q206</f>
        <v>0</v>
      </c>
      <c r="R204" s="131">
        <f>+R$3*'Hours - Ex C'!R206</f>
        <v>0</v>
      </c>
      <c r="S204" s="131">
        <f>+S$3*'Hours - Ex C'!S206</f>
        <v>0</v>
      </c>
      <c r="T204" s="131">
        <f>+T$3*'Hours - Ex C'!T206</f>
        <v>0</v>
      </c>
      <c r="U204" s="131">
        <f>+U$3*'Hours - Ex C'!U206</f>
        <v>0</v>
      </c>
      <c r="V204" s="131">
        <f>+V$3*'Hours - Ex C'!V206</f>
        <v>0</v>
      </c>
      <c r="W204" s="131">
        <f>+W$3*'Hours - Ex C'!W206</f>
        <v>0</v>
      </c>
      <c r="X204" s="131">
        <f>+X$3*'Hours - Ex C'!X206</f>
        <v>0</v>
      </c>
      <c r="Y204" s="131">
        <f>+Y$3*'Hours - Ex C'!Y206</f>
        <v>0</v>
      </c>
      <c r="Z204" s="131">
        <f>+Z$3*'Hours - Ex C'!Z206</f>
        <v>0</v>
      </c>
      <c r="AA204" s="131">
        <f>+AA$3*'Hours - Ex C'!AA206</f>
        <v>60.23920499999999</v>
      </c>
      <c r="AB204" s="131">
        <f>+AB$3*'Hours - Ex C'!AB206</f>
        <v>19.541047499999998</v>
      </c>
    </row>
    <row r="205" spans="1:28" ht="15">
      <c r="A205" s="92" t="s">
        <v>355</v>
      </c>
      <c r="B205" s="132">
        <f t="shared" si="3"/>
        <v>29.796601249999995</v>
      </c>
      <c r="C205" s="131">
        <f>+C$3*'Hours - Ex C'!C207</f>
        <v>0</v>
      </c>
      <c r="D205" s="131">
        <f>+D$3*'Hours - Ex C'!D207</f>
        <v>0</v>
      </c>
      <c r="E205" s="131">
        <f>+E$3*'Hours - Ex C'!E207</f>
        <v>0</v>
      </c>
      <c r="F205" s="131">
        <f>+F$3*'Hours - Ex C'!F207</f>
        <v>0</v>
      </c>
      <c r="G205" s="131">
        <f>+G$3*'Hours - Ex C'!G207</f>
        <v>0</v>
      </c>
      <c r="H205" s="131">
        <f>+H$3*'Hours - Ex C'!H207</f>
        <v>0</v>
      </c>
      <c r="I205" s="131">
        <f>+I$3*'Hours - Ex C'!I207</f>
        <v>0</v>
      </c>
      <c r="J205" s="131">
        <f>+J$3*'Hours - Ex C'!J207</f>
        <v>0</v>
      </c>
      <c r="K205" s="131">
        <f>+K$3*'Hours - Ex C'!K207</f>
        <v>0</v>
      </c>
      <c r="L205" s="131">
        <f>+L$3*'Hours - Ex C'!L207</f>
        <v>0</v>
      </c>
      <c r="M205" s="131">
        <f>+M$3*'Hours - Ex C'!M207</f>
        <v>0</v>
      </c>
      <c r="N205" s="131">
        <f>+N$3*'Hours - Ex C'!N207</f>
        <v>0</v>
      </c>
      <c r="O205" s="131">
        <f>+O$3*'Hours - Ex C'!O207</f>
        <v>0</v>
      </c>
      <c r="P205" s="131">
        <f>+P$3*'Hours - Ex C'!P207</f>
        <v>0</v>
      </c>
      <c r="Q205" s="131">
        <f>+Q$3*'Hours - Ex C'!Q207</f>
        <v>0</v>
      </c>
      <c r="R205" s="131">
        <f>+R$3*'Hours - Ex C'!R207</f>
        <v>0</v>
      </c>
      <c r="S205" s="131">
        <f>+S$3*'Hours - Ex C'!S207</f>
        <v>16.286107499999996</v>
      </c>
      <c r="T205" s="131">
        <f>+T$3*'Hours - Ex C'!T207</f>
        <v>13.510493749999998</v>
      </c>
      <c r="U205" s="131">
        <f>+U$3*'Hours - Ex C'!U207</f>
        <v>0</v>
      </c>
      <c r="V205" s="131">
        <f>+V$3*'Hours - Ex C'!V207</f>
        <v>0</v>
      </c>
      <c r="W205" s="131">
        <f>+W$3*'Hours - Ex C'!W207</f>
        <v>0</v>
      </c>
      <c r="X205" s="131">
        <f>+X$3*'Hours - Ex C'!X207</f>
        <v>0</v>
      </c>
      <c r="Y205" s="131">
        <f>+Y$3*'Hours - Ex C'!Y207</f>
        <v>0</v>
      </c>
      <c r="Z205" s="131">
        <f>+Z$3*'Hours - Ex C'!Z207</f>
        <v>0</v>
      </c>
      <c r="AA205" s="131">
        <f>+AA$3*'Hours - Ex C'!AA207</f>
        <v>0</v>
      </c>
      <c r="AB205" s="131">
        <f>+AB$3*'Hours - Ex C'!AB207</f>
        <v>0</v>
      </c>
    </row>
    <row r="206" spans="1:28" ht="15">
      <c r="A206" s="95"/>
      <c r="B206" s="132">
        <f t="shared" si="3"/>
        <v>0</v>
      </c>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row>
    <row r="207" spans="1:28" ht="15.75">
      <c r="A207" s="11" t="s">
        <v>115</v>
      </c>
      <c r="B207" s="132">
        <f t="shared" si="3"/>
        <v>0</v>
      </c>
      <c r="C207" s="131">
        <f>+C$3*'Hours - Ex C'!C209</f>
        <v>0</v>
      </c>
      <c r="D207" s="131">
        <f>+D$3*'Hours - Ex C'!D209</f>
        <v>0</v>
      </c>
      <c r="E207" s="131">
        <f>+E$3*'Hours - Ex C'!E209</f>
        <v>0</v>
      </c>
      <c r="F207" s="131">
        <f>+F$3*'Hours - Ex C'!F209</f>
        <v>0</v>
      </c>
      <c r="G207" s="131">
        <f>+G$3*'Hours - Ex C'!G209</f>
        <v>0</v>
      </c>
      <c r="H207" s="131">
        <f>+H$3*'Hours - Ex C'!H209</f>
        <v>0</v>
      </c>
      <c r="I207" s="131">
        <f>+I$3*'Hours - Ex C'!I209</f>
        <v>0</v>
      </c>
      <c r="J207" s="131">
        <f>+J$3*'Hours - Ex C'!J209</f>
        <v>0</v>
      </c>
      <c r="K207" s="131">
        <f>+K$3*'Hours - Ex C'!K209</f>
        <v>0</v>
      </c>
      <c r="L207" s="131">
        <f>+L$3*'Hours - Ex C'!L209</f>
        <v>0</v>
      </c>
      <c r="M207" s="131">
        <f>+M$3*'Hours - Ex C'!M209</f>
        <v>0</v>
      </c>
      <c r="N207" s="131">
        <f>+N$3*'Hours - Ex C'!N209</f>
        <v>0</v>
      </c>
      <c r="O207" s="131">
        <f>+O$3*'Hours - Ex C'!O209</f>
        <v>0</v>
      </c>
      <c r="P207" s="131">
        <f>+P$3*'Hours - Ex C'!P209</f>
        <v>0</v>
      </c>
      <c r="Q207" s="131">
        <f>+Q$3*'Hours - Ex C'!Q209</f>
        <v>0</v>
      </c>
      <c r="R207" s="131">
        <f>+R$3*'Hours - Ex C'!R209</f>
        <v>0</v>
      </c>
      <c r="S207" s="131">
        <f>+S$3*'Hours - Ex C'!S209</f>
        <v>0</v>
      </c>
      <c r="T207" s="131">
        <f>+T$3*'Hours - Ex C'!T209</f>
        <v>0</v>
      </c>
      <c r="U207" s="131">
        <f>+U$3*'Hours - Ex C'!U209</f>
        <v>0</v>
      </c>
      <c r="V207" s="131">
        <f>+V$3*'Hours - Ex C'!V209</f>
        <v>0</v>
      </c>
      <c r="W207" s="131">
        <f>+W$3*'Hours - Ex C'!W209</f>
        <v>0</v>
      </c>
      <c r="X207" s="131">
        <f>+X$3*'Hours - Ex C'!X209</f>
        <v>0</v>
      </c>
      <c r="Y207" s="131">
        <f>+Y$3*'Hours - Ex C'!Y209</f>
        <v>0</v>
      </c>
      <c r="Z207" s="131">
        <f>+Z$3*'Hours - Ex C'!Z209</f>
        <v>0</v>
      </c>
      <c r="AA207" s="131">
        <f>+AA$3*'Hours - Ex C'!AA209</f>
        <v>0</v>
      </c>
      <c r="AB207" s="131">
        <f>+AB$3*'Hours - Ex C'!AB209</f>
        <v>0</v>
      </c>
    </row>
    <row r="208" spans="1:28" s="22" customFormat="1" ht="15">
      <c r="A208" s="6" t="s">
        <v>33</v>
      </c>
      <c r="B208" s="132">
        <f t="shared" si="3"/>
        <v>119.74579499999999</v>
      </c>
      <c r="C208" s="131">
        <f>+C$3*'Hours - Ex C'!C210</f>
        <v>0</v>
      </c>
      <c r="D208" s="131">
        <f>+D$3*'Hours - Ex C'!D210</f>
        <v>0</v>
      </c>
      <c r="E208" s="131">
        <f>+E$3*'Hours - Ex C'!E210</f>
        <v>0</v>
      </c>
      <c r="F208" s="131">
        <f>+F$3*'Hours - Ex C'!F210</f>
        <v>0</v>
      </c>
      <c r="G208" s="131">
        <f>+G$3*'Hours - Ex C'!G210</f>
        <v>0</v>
      </c>
      <c r="H208" s="131">
        <f>+H$3*'Hours - Ex C'!H210</f>
        <v>0</v>
      </c>
      <c r="I208" s="131">
        <f>+I$3*'Hours - Ex C'!I210</f>
        <v>0</v>
      </c>
      <c r="J208" s="131">
        <f>+J$3*'Hours - Ex C'!J210</f>
        <v>0</v>
      </c>
      <c r="K208" s="131">
        <f>+K$3*'Hours - Ex C'!K210</f>
        <v>0</v>
      </c>
      <c r="L208" s="131">
        <f>+L$3*'Hours - Ex C'!L210</f>
        <v>0</v>
      </c>
      <c r="M208" s="131">
        <f>+M$3*'Hours - Ex C'!M210</f>
        <v>0</v>
      </c>
      <c r="N208" s="131">
        <f>+N$3*'Hours - Ex C'!N210</f>
        <v>0</v>
      </c>
      <c r="O208" s="131">
        <f>+O$3*'Hours - Ex C'!O210</f>
        <v>0</v>
      </c>
      <c r="P208" s="131">
        <f>+P$3*'Hours - Ex C'!P210</f>
        <v>0</v>
      </c>
      <c r="Q208" s="131">
        <f>+Q$3*'Hours - Ex C'!Q210</f>
        <v>0</v>
      </c>
      <c r="R208" s="131">
        <f>+R$3*'Hours - Ex C'!R210</f>
        <v>0</v>
      </c>
      <c r="S208" s="131">
        <f>+S$3*'Hours - Ex C'!S210</f>
        <v>0</v>
      </c>
      <c r="T208" s="131">
        <f>+T$3*'Hours - Ex C'!T210</f>
        <v>0</v>
      </c>
      <c r="U208" s="131">
        <f>+U$3*'Hours - Ex C'!U210</f>
        <v>0</v>
      </c>
      <c r="V208" s="131">
        <f>+V$3*'Hours - Ex C'!V210</f>
        <v>0</v>
      </c>
      <c r="W208" s="131">
        <f>+W$3*'Hours - Ex C'!W210</f>
        <v>0</v>
      </c>
      <c r="X208" s="131">
        <f>+X$3*'Hours - Ex C'!X210</f>
        <v>119.74579499999999</v>
      </c>
      <c r="Y208" s="131">
        <f>+Y$3*'Hours - Ex C'!Y210</f>
        <v>0</v>
      </c>
      <c r="Z208" s="131">
        <f>+Z$3*'Hours - Ex C'!Z210</f>
        <v>0</v>
      </c>
      <c r="AA208" s="131">
        <f>+AA$3*'Hours - Ex C'!AA210</f>
        <v>0</v>
      </c>
      <c r="AB208" s="131">
        <f>+AB$3*'Hours - Ex C'!AB210</f>
        <v>0</v>
      </c>
    </row>
    <row r="209" spans="1:28" ht="15">
      <c r="A209" s="15" t="s">
        <v>323</v>
      </c>
      <c r="B209" s="132">
        <f t="shared" si="3"/>
        <v>75.06261749999999</v>
      </c>
      <c r="C209" s="131">
        <f>+C$3*'Hours - Ex C'!C211</f>
        <v>0</v>
      </c>
      <c r="D209" s="131">
        <f>+D$3*'Hours - Ex C'!D211</f>
        <v>0</v>
      </c>
      <c r="E209" s="131">
        <f>+E$3*'Hours - Ex C'!E211</f>
        <v>0</v>
      </c>
      <c r="F209" s="131">
        <f>+F$3*'Hours - Ex C'!F211</f>
        <v>0</v>
      </c>
      <c r="G209" s="131">
        <f>+G$3*'Hours - Ex C'!G211</f>
        <v>0</v>
      </c>
      <c r="H209" s="131">
        <f>+H$3*'Hours - Ex C'!H211</f>
        <v>0</v>
      </c>
      <c r="I209" s="131">
        <f>+I$3*'Hours - Ex C'!I211</f>
        <v>0</v>
      </c>
      <c r="J209" s="131">
        <f>+J$3*'Hours - Ex C'!J211</f>
        <v>0</v>
      </c>
      <c r="K209" s="131">
        <f>+K$3*'Hours - Ex C'!K211</f>
        <v>0</v>
      </c>
      <c r="L209" s="131">
        <f>+L$3*'Hours - Ex C'!L211</f>
        <v>0</v>
      </c>
      <c r="M209" s="131">
        <f>+M$3*'Hours - Ex C'!M211</f>
        <v>0</v>
      </c>
      <c r="N209" s="131">
        <f>+N$3*'Hours - Ex C'!N211</f>
        <v>0</v>
      </c>
      <c r="O209" s="131">
        <f>+O$3*'Hours - Ex C'!O211</f>
        <v>0</v>
      </c>
      <c r="P209" s="131">
        <f>+P$3*'Hours - Ex C'!P211</f>
        <v>0</v>
      </c>
      <c r="Q209" s="131">
        <f>+Q$3*'Hours - Ex C'!Q211</f>
        <v>0</v>
      </c>
      <c r="R209" s="131">
        <f>+R$3*'Hours - Ex C'!R211</f>
        <v>0</v>
      </c>
      <c r="S209" s="131">
        <f>+S$3*'Hours - Ex C'!S211</f>
        <v>0</v>
      </c>
      <c r="T209" s="131">
        <f>+T$3*'Hours - Ex C'!T211</f>
        <v>0</v>
      </c>
      <c r="U209" s="131">
        <f>+U$3*'Hours - Ex C'!U211</f>
        <v>55.10498499999999</v>
      </c>
      <c r="V209" s="131">
        <f>+V$3*'Hours - Ex C'!V211</f>
        <v>0</v>
      </c>
      <c r="W209" s="131">
        <f>+W$3*'Hours - Ex C'!W211</f>
        <v>0</v>
      </c>
      <c r="X209" s="131">
        <f>+X$3*'Hours - Ex C'!X211</f>
        <v>19.9576325</v>
      </c>
      <c r="Y209" s="131">
        <f>+Y$3*'Hours - Ex C'!Y211</f>
        <v>0</v>
      </c>
      <c r="Z209" s="131">
        <f>+Z$3*'Hours - Ex C'!Z211</f>
        <v>0</v>
      </c>
      <c r="AA209" s="131">
        <f>+AA$3*'Hours - Ex C'!AA211</f>
        <v>0</v>
      </c>
      <c r="AB209" s="131">
        <f>+AB$3*'Hours - Ex C'!AB211</f>
        <v>0</v>
      </c>
    </row>
    <row r="210" spans="1:28" ht="15">
      <c r="A210" s="6" t="s">
        <v>49</v>
      </c>
      <c r="B210" s="132">
        <f t="shared" si="3"/>
        <v>469.968205</v>
      </c>
      <c r="C210" s="131">
        <f>+C$3*'Hours - Ex C'!C212</f>
        <v>0</v>
      </c>
      <c r="D210" s="131">
        <f>+D$3*'Hours - Ex C'!D212</f>
        <v>0</v>
      </c>
      <c r="E210" s="131">
        <f>+E$3*'Hours - Ex C'!E212</f>
        <v>0</v>
      </c>
      <c r="F210" s="131">
        <f>+F$3*'Hours - Ex C'!F212</f>
        <v>0</v>
      </c>
      <c r="G210" s="131">
        <f>+G$3*'Hours - Ex C'!G212</f>
        <v>0</v>
      </c>
      <c r="H210" s="131">
        <f>+H$3*'Hours - Ex C'!H212</f>
        <v>0</v>
      </c>
      <c r="I210" s="131">
        <f>+I$3*'Hours - Ex C'!I212</f>
        <v>0</v>
      </c>
      <c r="J210" s="131">
        <f>+J$3*'Hours - Ex C'!J212</f>
        <v>421.56010000000003</v>
      </c>
      <c r="K210" s="131">
        <f>+K$3*'Hours - Ex C'!K212</f>
        <v>0</v>
      </c>
      <c r="L210" s="131">
        <f>+L$3*'Hours - Ex C'!L212</f>
        <v>0</v>
      </c>
      <c r="M210" s="131">
        <f>+M$3*'Hours - Ex C'!M212</f>
        <v>0</v>
      </c>
      <c r="N210" s="131">
        <f>+N$3*'Hours - Ex C'!N212</f>
        <v>0</v>
      </c>
      <c r="O210" s="131">
        <f>+O$3*'Hours - Ex C'!O212</f>
        <v>0</v>
      </c>
      <c r="P210" s="131">
        <f>+P$3*'Hours - Ex C'!P212</f>
        <v>0</v>
      </c>
      <c r="Q210" s="131">
        <f>+Q$3*'Hours - Ex C'!Q212</f>
        <v>0</v>
      </c>
      <c r="R210" s="131">
        <f>+R$3*'Hours - Ex C'!R212</f>
        <v>0</v>
      </c>
      <c r="S210" s="131">
        <f>+S$3*'Hours - Ex C'!S212</f>
        <v>0</v>
      </c>
      <c r="T210" s="131">
        <f>+T$3*'Hours - Ex C'!T212</f>
        <v>0</v>
      </c>
      <c r="U210" s="131">
        <f>+U$3*'Hours - Ex C'!U212</f>
        <v>0</v>
      </c>
      <c r="V210" s="131">
        <f>+V$3*'Hours - Ex C'!V212</f>
        <v>0</v>
      </c>
      <c r="W210" s="131">
        <f>+W$3*'Hours - Ex C'!W212</f>
        <v>0</v>
      </c>
      <c r="X210" s="131">
        <f>+X$3*'Hours - Ex C'!X212</f>
        <v>0</v>
      </c>
      <c r="Y210" s="131">
        <f>+Y$3*'Hours - Ex C'!Y212</f>
        <v>10.908104999999999</v>
      </c>
      <c r="Z210" s="131">
        <f>+Z$3*'Hours - Ex C'!Z212</f>
        <v>37.5</v>
      </c>
      <c r="AA210" s="131">
        <f>+AA$3*'Hours - Ex C'!AA212</f>
        <v>0</v>
      </c>
      <c r="AB210" s="131">
        <f>+AB$3*'Hours - Ex C'!AB212</f>
        <v>0</v>
      </c>
    </row>
    <row r="211" spans="1:28" ht="15">
      <c r="A211" s="6" t="s">
        <v>50</v>
      </c>
      <c r="B211" s="132">
        <f t="shared" si="3"/>
        <v>48.408105</v>
      </c>
      <c r="C211" s="131">
        <f>+C$3*'Hours - Ex C'!C213</f>
        <v>0</v>
      </c>
      <c r="D211" s="131">
        <f>+D$3*'Hours - Ex C'!D213</f>
        <v>0</v>
      </c>
      <c r="E211" s="131">
        <f>+E$3*'Hours - Ex C'!E213</f>
        <v>0</v>
      </c>
      <c r="F211" s="131">
        <f>+F$3*'Hours - Ex C'!F213</f>
        <v>0</v>
      </c>
      <c r="G211" s="131">
        <f>+G$3*'Hours - Ex C'!G213</f>
        <v>0</v>
      </c>
      <c r="H211" s="131">
        <f>+H$3*'Hours - Ex C'!H213</f>
        <v>0</v>
      </c>
      <c r="I211" s="131">
        <f>+I$3*'Hours - Ex C'!I213</f>
        <v>0</v>
      </c>
      <c r="J211" s="131">
        <f>+J$3*'Hours - Ex C'!J213</f>
        <v>0</v>
      </c>
      <c r="K211" s="131">
        <f>+K$3*'Hours - Ex C'!K213</f>
        <v>0</v>
      </c>
      <c r="L211" s="131">
        <f>+L$3*'Hours - Ex C'!L213</f>
        <v>0</v>
      </c>
      <c r="M211" s="131">
        <f>+M$3*'Hours - Ex C'!M213</f>
        <v>0</v>
      </c>
      <c r="N211" s="131">
        <f>+N$3*'Hours - Ex C'!N213</f>
        <v>0</v>
      </c>
      <c r="O211" s="131">
        <f>+O$3*'Hours - Ex C'!O213</f>
        <v>0</v>
      </c>
      <c r="P211" s="131">
        <f>+P$3*'Hours - Ex C'!P213</f>
        <v>0</v>
      </c>
      <c r="Q211" s="131">
        <f>+Q$3*'Hours - Ex C'!Q213</f>
        <v>0</v>
      </c>
      <c r="R211" s="131">
        <f>+R$3*'Hours - Ex C'!R213</f>
        <v>0</v>
      </c>
      <c r="S211" s="131">
        <f>+S$3*'Hours - Ex C'!S213</f>
        <v>0</v>
      </c>
      <c r="T211" s="131">
        <f>+T$3*'Hours - Ex C'!T213</f>
        <v>0</v>
      </c>
      <c r="U211" s="131">
        <f>+U$3*'Hours - Ex C'!U213</f>
        <v>0</v>
      </c>
      <c r="V211" s="131">
        <f>+V$3*'Hours - Ex C'!V213</f>
        <v>0</v>
      </c>
      <c r="W211" s="131">
        <f>+W$3*'Hours - Ex C'!W213</f>
        <v>0</v>
      </c>
      <c r="X211" s="131">
        <f>+X$3*'Hours - Ex C'!X213</f>
        <v>0</v>
      </c>
      <c r="Y211" s="131">
        <f>+Y$3*'Hours - Ex C'!Y213</f>
        <v>10.908104999999999</v>
      </c>
      <c r="Z211" s="131">
        <f>+Z$3*'Hours - Ex C'!Z213</f>
        <v>37.5</v>
      </c>
      <c r="AA211" s="131">
        <f>+AA$3*'Hours - Ex C'!AA213</f>
        <v>0</v>
      </c>
      <c r="AB211" s="131">
        <f>+AB$3*'Hours - Ex C'!AB213</f>
        <v>0</v>
      </c>
    </row>
    <row r="212" spans="1:28" ht="15">
      <c r="A212" s="15" t="s">
        <v>361</v>
      </c>
      <c r="B212" s="132">
        <f t="shared" si="3"/>
        <v>79.83053</v>
      </c>
      <c r="C212" s="131">
        <f>+C$3*'Hours - Ex C'!C214</f>
        <v>0</v>
      </c>
      <c r="D212" s="131">
        <f>+D$3*'Hours - Ex C'!D214</f>
        <v>0</v>
      </c>
      <c r="E212" s="131">
        <f>+E$3*'Hours - Ex C'!E214</f>
        <v>0</v>
      </c>
      <c r="F212" s="131">
        <f>+F$3*'Hours - Ex C'!F214</f>
        <v>0</v>
      </c>
      <c r="G212" s="131">
        <f>+G$3*'Hours - Ex C'!G214</f>
        <v>0</v>
      </c>
      <c r="H212" s="131">
        <f>+H$3*'Hours - Ex C'!H214</f>
        <v>0</v>
      </c>
      <c r="I212" s="131">
        <f>+I$3*'Hours - Ex C'!I214</f>
        <v>0</v>
      </c>
      <c r="J212" s="131">
        <f>+J$3*'Hours - Ex C'!J214</f>
        <v>0</v>
      </c>
      <c r="K212" s="131">
        <f>+K$3*'Hours - Ex C'!K214</f>
        <v>0</v>
      </c>
      <c r="L212" s="131">
        <f>+L$3*'Hours - Ex C'!L214</f>
        <v>0</v>
      </c>
      <c r="M212" s="131">
        <f>+M$3*'Hours - Ex C'!M214</f>
        <v>0</v>
      </c>
      <c r="N212" s="131">
        <f>+N$3*'Hours - Ex C'!N214</f>
        <v>0</v>
      </c>
      <c r="O212" s="131">
        <f>+O$3*'Hours - Ex C'!O214</f>
        <v>0</v>
      </c>
      <c r="P212" s="131">
        <f>+P$3*'Hours - Ex C'!P214</f>
        <v>0</v>
      </c>
      <c r="Q212" s="131">
        <f>+Q$3*'Hours - Ex C'!Q214</f>
        <v>0</v>
      </c>
      <c r="R212" s="131">
        <f>+R$3*'Hours - Ex C'!R214</f>
        <v>0</v>
      </c>
      <c r="S212" s="131">
        <f>+S$3*'Hours - Ex C'!S214</f>
        <v>0</v>
      </c>
      <c r="T212" s="131">
        <f>+T$3*'Hours - Ex C'!T214</f>
        <v>0</v>
      </c>
      <c r="U212" s="131">
        <f>+U$3*'Hours - Ex C'!U214</f>
        <v>0</v>
      </c>
      <c r="V212" s="131">
        <f>+V$3*'Hours - Ex C'!V214</f>
        <v>0</v>
      </c>
      <c r="W212" s="131">
        <f>+W$3*'Hours - Ex C'!W214</f>
        <v>0</v>
      </c>
      <c r="X212" s="131">
        <f>+X$3*'Hours - Ex C'!X214</f>
        <v>79.83053</v>
      </c>
      <c r="Y212" s="131">
        <f>+Y$3*'Hours - Ex C'!Y214</f>
        <v>0</v>
      </c>
      <c r="Z212" s="131">
        <f>+Z$3*'Hours - Ex C'!Z214</f>
        <v>0</v>
      </c>
      <c r="AA212" s="131">
        <f>+AA$3*'Hours - Ex C'!AA214</f>
        <v>0</v>
      </c>
      <c r="AB212" s="131">
        <f>+AB$3*'Hours - Ex C'!AB214</f>
        <v>0</v>
      </c>
    </row>
    <row r="213" spans="1:28" ht="15">
      <c r="A213" s="6" t="s">
        <v>34</v>
      </c>
      <c r="B213" s="132">
        <f t="shared" si="3"/>
        <v>38.9768925</v>
      </c>
      <c r="C213" s="131">
        <f>+C$3*'Hours - Ex C'!C215</f>
        <v>0</v>
      </c>
      <c r="D213" s="131">
        <f>+D$3*'Hours - Ex C'!D215</f>
        <v>0</v>
      </c>
      <c r="E213" s="131">
        <f>+E$3*'Hours - Ex C'!E215</f>
        <v>0</v>
      </c>
      <c r="F213" s="131">
        <f>+F$3*'Hours - Ex C'!F215</f>
        <v>0</v>
      </c>
      <c r="G213" s="131">
        <f>+G$3*'Hours - Ex C'!G215</f>
        <v>0</v>
      </c>
      <c r="H213" s="131">
        <f>+H$3*'Hours - Ex C'!H215</f>
        <v>0</v>
      </c>
      <c r="I213" s="131">
        <f>+I$3*'Hours - Ex C'!I215</f>
        <v>0</v>
      </c>
      <c r="J213" s="131">
        <f>+J$3*'Hours - Ex C'!J215</f>
        <v>0</v>
      </c>
      <c r="K213" s="131">
        <f>+K$3*'Hours - Ex C'!K215</f>
        <v>0</v>
      </c>
      <c r="L213" s="131">
        <f>+L$3*'Hours - Ex C'!L215</f>
        <v>0</v>
      </c>
      <c r="M213" s="131">
        <f>+M$3*'Hours - Ex C'!M215</f>
        <v>0</v>
      </c>
      <c r="N213" s="131">
        <f>+N$3*'Hours - Ex C'!N215</f>
        <v>0</v>
      </c>
      <c r="O213" s="131">
        <f>+O$3*'Hours - Ex C'!O215</f>
        <v>0</v>
      </c>
      <c r="P213" s="131">
        <f>+P$3*'Hours - Ex C'!P215</f>
        <v>0</v>
      </c>
      <c r="Q213" s="131">
        <f>+Q$3*'Hours - Ex C'!Q215</f>
        <v>0</v>
      </c>
      <c r="R213" s="131">
        <f>+R$3*'Hours - Ex C'!R215</f>
        <v>0</v>
      </c>
      <c r="S213" s="131">
        <f>+S$3*'Hours - Ex C'!S215</f>
        <v>0</v>
      </c>
      <c r="T213" s="131">
        <f>+T$3*'Hours - Ex C'!T215</f>
        <v>0</v>
      </c>
      <c r="U213" s="131">
        <f>+U$3*'Hours - Ex C'!U215</f>
        <v>0</v>
      </c>
      <c r="V213" s="131">
        <f>+V$3*'Hours - Ex C'!V215</f>
        <v>0</v>
      </c>
      <c r="W213" s="131">
        <f>+W$3*'Hours - Ex C'!W215</f>
        <v>38.9768925</v>
      </c>
      <c r="X213" s="131">
        <f>+X$3*'Hours - Ex C'!X215</f>
        <v>0</v>
      </c>
      <c r="Y213" s="131">
        <f>+Y$3*'Hours - Ex C'!Y215</f>
        <v>0</v>
      </c>
      <c r="Z213" s="131">
        <f>+Z$3*'Hours - Ex C'!Z215</f>
        <v>0</v>
      </c>
      <c r="AA213" s="131">
        <f>+AA$3*'Hours - Ex C'!AA215</f>
        <v>0</v>
      </c>
      <c r="AB213" s="131">
        <f>+AB$3*'Hours - Ex C'!AB215</f>
        <v>0</v>
      </c>
    </row>
    <row r="214" spans="1:28" ht="15">
      <c r="A214" s="6" t="s">
        <v>35</v>
      </c>
      <c r="B214" s="132">
        <f t="shared" si="3"/>
        <v>38.9768925</v>
      </c>
      <c r="C214" s="131">
        <f>+C$3*'Hours - Ex C'!C216</f>
        <v>0</v>
      </c>
      <c r="D214" s="131">
        <f>+D$3*'Hours - Ex C'!D216</f>
        <v>0</v>
      </c>
      <c r="E214" s="131">
        <f>+E$3*'Hours - Ex C'!E216</f>
        <v>0</v>
      </c>
      <c r="F214" s="131">
        <f>+F$3*'Hours - Ex C'!F216</f>
        <v>0</v>
      </c>
      <c r="G214" s="131">
        <f>+G$3*'Hours - Ex C'!G216</f>
        <v>0</v>
      </c>
      <c r="H214" s="131">
        <f>+H$3*'Hours - Ex C'!H216</f>
        <v>0</v>
      </c>
      <c r="I214" s="131">
        <f>+I$3*'Hours - Ex C'!I216</f>
        <v>0</v>
      </c>
      <c r="J214" s="131">
        <f>+J$3*'Hours - Ex C'!J216</f>
        <v>0</v>
      </c>
      <c r="K214" s="131">
        <f>+K$3*'Hours - Ex C'!K216</f>
        <v>0</v>
      </c>
      <c r="L214" s="131">
        <f>+L$3*'Hours - Ex C'!L216</f>
        <v>0</v>
      </c>
      <c r="M214" s="131">
        <f>+M$3*'Hours - Ex C'!M216</f>
        <v>0</v>
      </c>
      <c r="N214" s="131">
        <f>+N$3*'Hours - Ex C'!N216</f>
        <v>0</v>
      </c>
      <c r="O214" s="131">
        <f>+O$3*'Hours - Ex C'!O216</f>
        <v>0</v>
      </c>
      <c r="P214" s="131">
        <f>+P$3*'Hours - Ex C'!P216</f>
        <v>0</v>
      </c>
      <c r="Q214" s="131">
        <f>+Q$3*'Hours - Ex C'!Q216</f>
        <v>0</v>
      </c>
      <c r="R214" s="131">
        <f>+R$3*'Hours - Ex C'!R216</f>
        <v>0</v>
      </c>
      <c r="S214" s="131">
        <f>+S$3*'Hours - Ex C'!S216</f>
        <v>0</v>
      </c>
      <c r="T214" s="131">
        <f>+T$3*'Hours - Ex C'!T216</f>
        <v>0</v>
      </c>
      <c r="U214" s="131">
        <f>+U$3*'Hours - Ex C'!U216</f>
        <v>0</v>
      </c>
      <c r="V214" s="131">
        <f>+V$3*'Hours - Ex C'!V216</f>
        <v>0</v>
      </c>
      <c r="W214" s="131">
        <f>+W$3*'Hours - Ex C'!W216</f>
        <v>38.9768925</v>
      </c>
      <c r="X214" s="131">
        <f>+X$3*'Hours - Ex C'!X216</f>
        <v>0</v>
      </c>
      <c r="Y214" s="131">
        <f>+Y$3*'Hours - Ex C'!Y216</f>
        <v>0</v>
      </c>
      <c r="Z214" s="131">
        <f>+Z$3*'Hours - Ex C'!Z216</f>
        <v>0</v>
      </c>
      <c r="AA214" s="131">
        <f>+AA$3*'Hours - Ex C'!AA216</f>
        <v>0</v>
      </c>
      <c r="AB214" s="131">
        <f>+AB$3*'Hours - Ex C'!AB216</f>
        <v>0</v>
      </c>
    </row>
    <row r="215" spans="1:28" ht="15">
      <c r="A215" s="6" t="s">
        <v>36</v>
      </c>
      <c r="B215" s="132">
        <f t="shared" si="3"/>
        <v>0</v>
      </c>
      <c r="C215" s="131">
        <f>+C$3*'Hours - Ex C'!C217</f>
        <v>0</v>
      </c>
      <c r="D215" s="131">
        <f>+D$3*'Hours - Ex C'!D217</f>
        <v>0</v>
      </c>
      <c r="E215" s="131">
        <f>+E$3*'Hours - Ex C'!E217</f>
        <v>0</v>
      </c>
      <c r="F215" s="131">
        <f>+F$3*'Hours - Ex C'!F217</f>
        <v>0</v>
      </c>
      <c r="G215" s="131">
        <f>+G$3*'Hours - Ex C'!G217</f>
        <v>0</v>
      </c>
      <c r="H215" s="131">
        <f>+H$3*'Hours - Ex C'!H217</f>
        <v>0</v>
      </c>
      <c r="I215" s="131">
        <f>+I$3*'Hours - Ex C'!I217</f>
        <v>0</v>
      </c>
      <c r="J215" s="131">
        <f>+J$3*'Hours - Ex C'!J217</f>
        <v>0</v>
      </c>
      <c r="K215" s="131">
        <f>+K$3*'Hours - Ex C'!K217</f>
        <v>0</v>
      </c>
      <c r="L215" s="131">
        <f>+L$3*'Hours - Ex C'!L217</f>
        <v>0</v>
      </c>
      <c r="M215" s="131">
        <f>+M$3*'Hours - Ex C'!M217</f>
        <v>0</v>
      </c>
      <c r="N215" s="131">
        <f>+N$3*'Hours - Ex C'!N217</f>
        <v>0</v>
      </c>
      <c r="O215" s="131">
        <f>+O$3*'Hours - Ex C'!O217</f>
        <v>0</v>
      </c>
      <c r="P215" s="131">
        <f>+P$3*'Hours - Ex C'!P217</f>
        <v>0</v>
      </c>
      <c r="Q215" s="131">
        <f>+Q$3*'Hours - Ex C'!Q217</f>
        <v>0</v>
      </c>
      <c r="R215" s="131">
        <f>+R$3*'Hours - Ex C'!R217</f>
        <v>0</v>
      </c>
      <c r="S215" s="131">
        <f>+S$3*'Hours - Ex C'!S217</f>
        <v>0</v>
      </c>
      <c r="T215" s="131">
        <f>+T$3*'Hours - Ex C'!T217</f>
        <v>0</v>
      </c>
      <c r="U215" s="131">
        <f>+U$3*'Hours - Ex C'!U217</f>
        <v>0</v>
      </c>
      <c r="V215" s="131">
        <f>+V$3*'Hours - Ex C'!V217</f>
        <v>0</v>
      </c>
      <c r="W215" s="131">
        <f>+W$3*'Hours - Ex C'!W217</f>
        <v>0</v>
      </c>
      <c r="X215" s="131">
        <f>+X$3*'Hours - Ex C'!X217</f>
        <v>0</v>
      </c>
      <c r="Y215" s="131">
        <f>+Y$3*'Hours - Ex C'!Y217</f>
        <v>0</v>
      </c>
      <c r="Z215" s="131">
        <f>+Z$3*'Hours - Ex C'!Z217</f>
        <v>0</v>
      </c>
      <c r="AA215" s="131">
        <f>+AA$3*'Hours - Ex C'!AA217</f>
        <v>0</v>
      </c>
      <c r="AB215" s="131">
        <f>+AB$3*'Hours - Ex C'!AB217</f>
        <v>0</v>
      </c>
    </row>
    <row r="216" spans="1:28" s="13" customFormat="1" ht="15">
      <c r="A216" s="15" t="s">
        <v>325</v>
      </c>
      <c r="B216" s="132">
        <f t="shared" si="3"/>
        <v>10.908104999999999</v>
      </c>
      <c r="C216" s="131">
        <f>+C$3*'Hours - Ex C'!C218</f>
        <v>0</v>
      </c>
      <c r="D216" s="131">
        <f>+D$3*'Hours - Ex C'!D218</f>
        <v>0</v>
      </c>
      <c r="E216" s="131">
        <f>+E$3*'Hours - Ex C'!E218</f>
        <v>0</v>
      </c>
      <c r="F216" s="131">
        <f>+F$3*'Hours - Ex C'!F218</f>
        <v>0</v>
      </c>
      <c r="G216" s="131">
        <f>+G$3*'Hours - Ex C'!G218</f>
        <v>0</v>
      </c>
      <c r="H216" s="131">
        <f>+H$3*'Hours - Ex C'!H218</f>
        <v>0</v>
      </c>
      <c r="I216" s="131">
        <f>+I$3*'Hours - Ex C'!I218</f>
        <v>0</v>
      </c>
      <c r="J216" s="131">
        <f>+J$3*'Hours - Ex C'!J218</f>
        <v>0</v>
      </c>
      <c r="K216" s="131">
        <f>+K$3*'Hours - Ex C'!K218</f>
        <v>0</v>
      </c>
      <c r="L216" s="131">
        <f>+L$3*'Hours - Ex C'!L218</f>
        <v>0</v>
      </c>
      <c r="M216" s="131">
        <f>+M$3*'Hours - Ex C'!M218</f>
        <v>0</v>
      </c>
      <c r="N216" s="131">
        <f>+N$3*'Hours - Ex C'!N218</f>
        <v>0</v>
      </c>
      <c r="O216" s="131">
        <f>+O$3*'Hours - Ex C'!O218</f>
        <v>0</v>
      </c>
      <c r="P216" s="131">
        <f>+P$3*'Hours - Ex C'!P218</f>
        <v>0</v>
      </c>
      <c r="Q216" s="131">
        <f>+Q$3*'Hours - Ex C'!Q218</f>
        <v>0</v>
      </c>
      <c r="R216" s="131">
        <f>+R$3*'Hours - Ex C'!R218</f>
        <v>0</v>
      </c>
      <c r="S216" s="131">
        <f>+S$3*'Hours - Ex C'!S218</f>
        <v>0</v>
      </c>
      <c r="T216" s="131">
        <f>+T$3*'Hours - Ex C'!T218</f>
        <v>0</v>
      </c>
      <c r="U216" s="131">
        <f>+U$3*'Hours - Ex C'!U218</f>
        <v>0</v>
      </c>
      <c r="V216" s="131">
        <f>+V$3*'Hours - Ex C'!V218</f>
        <v>0</v>
      </c>
      <c r="W216" s="131">
        <f>+W$3*'Hours - Ex C'!W218</f>
        <v>0</v>
      </c>
      <c r="X216" s="131">
        <f>+X$3*'Hours - Ex C'!X218</f>
        <v>0</v>
      </c>
      <c r="Y216" s="131">
        <f>+Y$3*'Hours - Ex C'!Y218</f>
        <v>10.908104999999999</v>
      </c>
      <c r="Z216" s="131">
        <f>+Z$3*'Hours - Ex C'!Z218</f>
        <v>0</v>
      </c>
      <c r="AA216" s="131">
        <f>+AA$3*'Hours - Ex C'!AA218</f>
        <v>0</v>
      </c>
      <c r="AB216" s="131">
        <f>+AB$3*'Hours - Ex C'!AB218</f>
        <v>0</v>
      </c>
    </row>
    <row r="217" spans="1:28" s="13" customFormat="1" ht="15">
      <c r="A217" s="15" t="s">
        <v>326</v>
      </c>
      <c r="B217" s="132">
        <f t="shared" si="3"/>
        <v>41.7738425</v>
      </c>
      <c r="C217" s="131">
        <f>+C$3*'Hours - Ex C'!C219</f>
        <v>0</v>
      </c>
      <c r="D217" s="131">
        <f>+D$3*'Hours - Ex C'!D219</f>
        <v>0</v>
      </c>
      <c r="E217" s="131">
        <f>+E$3*'Hours - Ex C'!E219</f>
        <v>0</v>
      </c>
      <c r="F217" s="131">
        <f>+F$3*'Hours - Ex C'!F219</f>
        <v>0</v>
      </c>
      <c r="G217" s="131">
        <f>+G$3*'Hours - Ex C'!G219</f>
        <v>0</v>
      </c>
      <c r="H217" s="131">
        <f>+H$3*'Hours - Ex C'!H219</f>
        <v>0</v>
      </c>
      <c r="I217" s="131">
        <f>+I$3*'Hours - Ex C'!I219</f>
        <v>0</v>
      </c>
      <c r="J217" s="131">
        <f>+J$3*'Hours - Ex C'!J219</f>
        <v>0</v>
      </c>
      <c r="K217" s="131">
        <f>+K$3*'Hours - Ex C'!K219</f>
        <v>0</v>
      </c>
      <c r="L217" s="131">
        <f>+L$3*'Hours - Ex C'!L219</f>
        <v>0</v>
      </c>
      <c r="M217" s="131">
        <f>+M$3*'Hours - Ex C'!M219</f>
        <v>0</v>
      </c>
      <c r="N217" s="131">
        <f>+N$3*'Hours - Ex C'!N219</f>
        <v>0</v>
      </c>
      <c r="O217" s="131">
        <f>+O$3*'Hours - Ex C'!O219</f>
        <v>0</v>
      </c>
      <c r="P217" s="131">
        <f>+P$3*'Hours - Ex C'!P219</f>
        <v>0</v>
      </c>
      <c r="Q217" s="131">
        <f>+Q$3*'Hours - Ex C'!Q219</f>
        <v>0</v>
      </c>
      <c r="R217" s="131">
        <f>+R$3*'Hours - Ex C'!R219</f>
        <v>0</v>
      </c>
      <c r="S217" s="131">
        <f>+S$3*'Hours - Ex C'!S219</f>
        <v>0</v>
      </c>
      <c r="T217" s="131">
        <f>+T$3*'Hours - Ex C'!T219</f>
        <v>0</v>
      </c>
      <c r="U217" s="131">
        <f>+U$3*'Hours - Ex C'!U219</f>
        <v>0</v>
      </c>
      <c r="V217" s="131">
        <f>+V$3*'Hours - Ex C'!V219</f>
        <v>0</v>
      </c>
      <c r="W217" s="131">
        <f>+W$3*'Hours - Ex C'!W219</f>
        <v>0</v>
      </c>
      <c r="X217" s="131">
        <f>+X$3*'Hours - Ex C'!X219</f>
        <v>19.9576325</v>
      </c>
      <c r="Y217" s="131">
        <f>+Y$3*'Hours - Ex C'!Y219</f>
        <v>21.816209999999998</v>
      </c>
      <c r="Z217" s="131">
        <f>+Z$3*'Hours - Ex C'!Z219</f>
        <v>0</v>
      </c>
      <c r="AA217" s="131">
        <f>+AA$3*'Hours - Ex C'!AA219</f>
        <v>0</v>
      </c>
      <c r="AB217" s="131">
        <f>+AB$3*'Hours - Ex C'!AB219</f>
        <v>0</v>
      </c>
    </row>
    <row r="218" spans="1:28" s="13" customFormat="1" ht="15">
      <c r="A218" s="6" t="s">
        <v>37</v>
      </c>
      <c r="B218" s="132">
        <f t="shared" si="3"/>
        <v>0</v>
      </c>
      <c r="C218" s="131">
        <f>+C$3*'Hours - Ex C'!C220</f>
        <v>0</v>
      </c>
      <c r="D218" s="131">
        <f>+D$3*'Hours - Ex C'!D220</f>
        <v>0</v>
      </c>
      <c r="E218" s="131">
        <f>+E$3*'Hours - Ex C'!E220</f>
        <v>0</v>
      </c>
      <c r="F218" s="131">
        <f>+F$3*'Hours - Ex C'!F220</f>
        <v>0</v>
      </c>
      <c r="G218" s="131">
        <f>+G$3*'Hours - Ex C'!G220</f>
        <v>0</v>
      </c>
      <c r="H218" s="131">
        <f>+H$3*'Hours - Ex C'!H220</f>
        <v>0</v>
      </c>
      <c r="I218" s="131">
        <f>+I$3*'Hours - Ex C'!I220</f>
        <v>0</v>
      </c>
      <c r="J218" s="131">
        <f>+J$3*'Hours - Ex C'!J220</f>
        <v>0</v>
      </c>
      <c r="K218" s="131">
        <f>+K$3*'Hours - Ex C'!K220</f>
        <v>0</v>
      </c>
      <c r="L218" s="131">
        <f>+L$3*'Hours - Ex C'!L220</f>
        <v>0</v>
      </c>
      <c r="M218" s="131">
        <f>+M$3*'Hours - Ex C'!M220</f>
        <v>0</v>
      </c>
      <c r="N218" s="131">
        <f>+N$3*'Hours - Ex C'!N220</f>
        <v>0</v>
      </c>
      <c r="O218" s="131">
        <f>+O$3*'Hours - Ex C'!O220</f>
        <v>0</v>
      </c>
      <c r="P218" s="131">
        <f>+P$3*'Hours - Ex C'!P220</f>
        <v>0</v>
      </c>
      <c r="Q218" s="131">
        <f>+Q$3*'Hours - Ex C'!Q220</f>
        <v>0</v>
      </c>
      <c r="R218" s="131">
        <f>+R$3*'Hours - Ex C'!R220</f>
        <v>0</v>
      </c>
      <c r="S218" s="131">
        <f>+S$3*'Hours - Ex C'!S220</f>
        <v>0</v>
      </c>
      <c r="T218" s="131">
        <f>+T$3*'Hours - Ex C'!T220</f>
        <v>0</v>
      </c>
      <c r="U218" s="131">
        <f>+U$3*'Hours - Ex C'!U220</f>
        <v>0</v>
      </c>
      <c r="V218" s="131">
        <f>+V$3*'Hours - Ex C'!V220</f>
        <v>0</v>
      </c>
      <c r="W218" s="131">
        <f>+W$3*'Hours - Ex C'!W220</f>
        <v>0</v>
      </c>
      <c r="X218" s="131">
        <f>+X$3*'Hours - Ex C'!X220</f>
        <v>0</v>
      </c>
      <c r="Y218" s="131">
        <f>+Y$3*'Hours - Ex C'!Y220</f>
        <v>0</v>
      </c>
      <c r="Z218" s="131">
        <f>+Z$3*'Hours - Ex C'!Z220</f>
        <v>0</v>
      </c>
      <c r="AA218" s="131">
        <f>+AA$3*'Hours - Ex C'!AA220</f>
        <v>0</v>
      </c>
      <c r="AB218" s="131">
        <f>+AB$3*'Hours - Ex C'!AB220</f>
        <v>0</v>
      </c>
    </row>
    <row r="219" spans="1:28" ht="15">
      <c r="A219" s="15" t="s">
        <v>307</v>
      </c>
      <c r="B219" s="132">
        <f t="shared" si="3"/>
        <v>704.953925</v>
      </c>
      <c r="C219" s="131">
        <f>+C$3*'Hours - Ex C'!C221</f>
        <v>0</v>
      </c>
      <c r="D219" s="131">
        <f>+D$3*'Hours - Ex C'!D221</f>
        <v>0</v>
      </c>
      <c r="E219" s="131">
        <f>+E$3*'Hours - Ex C'!E221</f>
        <v>0</v>
      </c>
      <c r="F219" s="131">
        <f>+F$3*'Hours - Ex C'!F221</f>
        <v>0</v>
      </c>
      <c r="G219" s="131">
        <f>+G$3*'Hours - Ex C'!G221</f>
        <v>0</v>
      </c>
      <c r="H219" s="131">
        <f>+H$3*'Hours - Ex C'!H221</f>
        <v>0</v>
      </c>
      <c r="I219" s="131">
        <f>+I$3*'Hours - Ex C'!I221</f>
        <v>0</v>
      </c>
      <c r="J219" s="131">
        <f>+J$3*'Hours - Ex C'!J221</f>
        <v>0</v>
      </c>
      <c r="K219" s="131">
        <f>+K$3*'Hours - Ex C'!K221</f>
        <v>0</v>
      </c>
      <c r="L219" s="131">
        <f>+L$3*'Hours - Ex C'!L221</f>
        <v>0</v>
      </c>
      <c r="M219" s="131">
        <f>+M$3*'Hours - Ex C'!M221</f>
        <v>0</v>
      </c>
      <c r="N219" s="131">
        <f>+N$3*'Hours - Ex C'!N221</f>
        <v>0</v>
      </c>
      <c r="O219" s="131">
        <f>+O$3*'Hours - Ex C'!O221</f>
        <v>0</v>
      </c>
      <c r="P219" s="131">
        <f>+P$3*'Hours - Ex C'!P221</f>
        <v>0</v>
      </c>
      <c r="Q219" s="131">
        <f>+Q$3*'Hours - Ex C'!Q221</f>
        <v>0</v>
      </c>
      <c r="R219" s="131">
        <f>+R$3*'Hours - Ex C'!R221</f>
        <v>0</v>
      </c>
      <c r="S219" s="131">
        <f>+S$3*'Hours - Ex C'!S221</f>
        <v>0</v>
      </c>
      <c r="T219" s="131">
        <f>+T$3*'Hours - Ex C'!T221</f>
        <v>0</v>
      </c>
      <c r="U219" s="131">
        <f>+U$3*'Hours - Ex C'!U221</f>
        <v>110.20996999999998</v>
      </c>
      <c r="V219" s="131">
        <f>+V$3*'Hours - Ex C'!V221</f>
        <v>395.16763</v>
      </c>
      <c r="W219" s="131">
        <f>+W$3*'Hours - Ex C'!W221</f>
        <v>0</v>
      </c>
      <c r="X219" s="131">
        <f>+X$3*'Hours - Ex C'!X221</f>
        <v>199.576325</v>
      </c>
      <c r="Y219" s="131">
        <f>+Y$3*'Hours - Ex C'!Y221</f>
        <v>0</v>
      </c>
      <c r="Z219" s="131">
        <f>+Z$3*'Hours - Ex C'!Z221</f>
        <v>0</v>
      </c>
      <c r="AA219" s="131">
        <f>+AA$3*'Hours - Ex C'!AA221</f>
        <v>0</v>
      </c>
      <c r="AB219" s="131">
        <f>+AB$3*'Hours - Ex C'!AB221</f>
        <v>0</v>
      </c>
    </row>
    <row r="220" spans="1:28" ht="15">
      <c r="A220" s="15" t="s">
        <v>330</v>
      </c>
      <c r="B220" s="132">
        <f t="shared" si="3"/>
        <v>112.89352099999999</v>
      </c>
      <c r="C220" s="131">
        <f>+C$3*'Hours - Ex C'!C222</f>
        <v>0</v>
      </c>
      <c r="D220" s="131">
        <f>+D$3*'Hours - Ex C'!D222</f>
        <v>0</v>
      </c>
      <c r="E220" s="131">
        <f>+E$3*'Hours - Ex C'!E222</f>
        <v>0</v>
      </c>
      <c r="F220" s="131">
        <f>+F$3*'Hours - Ex C'!F222</f>
        <v>0</v>
      </c>
      <c r="G220" s="131">
        <f>+G$3*'Hours - Ex C'!G222</f>
        <v>0</v>
      </c>
      <c r="H220" s="131">
        <f>+H$3*'Hours - Ex C'!H222</f>
        <v>0</v>
      </c>
      <c r="I220" s="131">
        <f>+I$3*'Hours - Ex C'!I222</f>
        <v>0</v>
      </c>
      <c r="J220" s="131">
        <f>+J$3*'Hours - Ex C'!J222</f>
        <v>0</v>
      </c>
      <c r="K220" s="131">
        <f>+K$3*'Hours - Ex C'!K222</f>
        <v>0</v>
      </c>
      <c r="L220" s="131">
        <f>+L$3*'Hours - Ex C'!L222</f>
        <v>0</v>
      </c>
      <c r="M220" s="131">
        <f>+M$3*'Hours - Ex C'!M222</f>
        <v>0</v>
      </c>
      <c r="N220" s="131">
        <f>+N$3*'Hours - Ex C'!N222</f>
        <v>0</v>
      </c>
      <c r="O220" s="131">
        <f>+O$3*'Hours - Ex C'!O222</f>
        <v>0</v>
      </c>
      <c r="P220" s="131">
        <f>+P$3*'Hours - Ex C'!P222</f>
        <v>0</v>
      </c>
      <c r="Q220" s="131">
        <f>+Q$3*'Hours - Ex C'!Q222</f>
        <v>0</v>
      </c>
      <c r="R220" s="131">
        <f>+R$3*'Hours - Ex C'!R222</f>
        <v>0</v>
      </c>
      <c r="S220" s="131">
        <f>+S$3*'Hours - Ex C'!S222</f>
        <v>0</v>
      </c>
      <c r="T220" s="131">
        <f>+T$3*'Hours - Ex C'!T222</f>
        <v>0</v>
      </c>
      <c r="U220" s="131">
        <f>+U$3*'Hours - Ex C'!U222</f>
        <v>33.062991</v>
      </c>
      <c r="V220" s="131">
        <f>+V$3*'Hours - Ex C'!V222</f>
        <v>0</v>
      </c>
      <c r="W220" s="131">
        <f>+W$3*'Hours - Ex C'!W222</f>
        <v>0</v>
      </c>
      <c r="X220" s="131">
        <f>+X$3*'Hours - Ex C'!X222</f>
        <v>79.83053</v>
      </c>
      <c r="Y220" s="131">
        <f>+Y$3*'Hours - Ex C'!Y222</f>
        <v>0</v>
      </c>
      <c r="Z220" s="131">
        <f>+Z$3*'Hours - Ex C'!Z222</f>
        <v>0</v>
      </c>
      <c r="AA220" s="131">
        <f>+AA$3*'Hours - Ex C'!AA222</f>
        <v>0</v>
      </c>
      <c r="AB220" s="131">
        <f>+AB$3*'Hours - Ex C'!AB222</f>
        <v>0</v>
      </c>
    </row>
    <row r="221" spans="1:28" ht="15">
      <c r="A221" s="6" t="s">
        <v>38</v>
      </c>
      <c r="B221" s="132">
        <f t="shared" si="3"/>
        <v>118.8074225</v>
      </c>
      <c r="C221" s="131">
        <f>+C$3*'Hours - Ex C'!C223</f>
        <v>0</v>
      </c>
      <c r="D221" s="131">
        <f>+D$3*'Hours - Ex C'!D223</f>
        <v>0</v>
      </c>
      <c r="E221" s="131">
        <f>+E$3*'Hours - Ex C'!E223</f>
        <v>0</v>
      </c>
      <c r="F221" s="131">
        <f>+F$3*'Hours - Ex C'!F223</f>
        <v>0</v>
      </c>
      <c r="G221" s="131">
        <f>+G$3*'Hours - Ex C'!G223</f>
        <v>0</v>
      </c>
      <c r="H221" s="131">
        <f>+H$3*'Hours - Ex C'!H223</f>
        <v>0</v>
      </c>
      <c r="I221" s="131">
        <f>+I$3*'Hours - Ex C'!I223</f>
        <v>0</v>
      </c>
      <c r="J221" s="131">
        <f>+J$3*'Hours - Ex C'!J223</f>
        <v>0</v>
      </c>
      <c r="K221" s="131">
        <f>+K$3*'Hours - Ex C'!K223</f>
        <v>0</v>
      </c>
      <c r="L221" s="131">
        <f>+L$3*'Hours - Ex C'!L223</f>
        <v>0</v>
      </c>
      <c r="M221" s="131">
        <f>+M$3*'Hours - Ex C'!M223</f>
        <v>0</v>
      </c>
      <c r="N221" s="131">
        <f>+N$3*'Hours - Ex C'!N223</f>
        <v>0</v>
      </c>
      <c r="O221" s="131">
        <f>+O$3*'Hours - Ex C'!O223</f>
        <v>0</v>
      </c>
      <c r="P221" s="131">
        <f>+P$3*'Hours - Ex C'!P223</f>
        <v>0</v>
      </c>
      <c r="Q221" s="131">
        <f>+Q$3*'Hours - Ex C'!Q223</f>
        <v>0</v>
      </c>
      <c r="R221" s="131">
        <f>+R$3*'Hours - Ex C'!R223</f>
        <v>0</v>
      </c>
      <c r="S221" s="131">
        <f>+S$3*'Hours - Ex C'!S223</f>
        <v>0</v>
      </c>
      <c r="T221" s="131">
        <f>+T$3*'Hours - Ex C'!T223</f>
        <v>0</v>
      </c>
      <c r="U221" s="131">
        <f>+U$3*'Hours - Ex C'!U223</f>
        <v>0</v>
      </c>
      <c r="V221" s="131">
        <f>+V$3*'Hours - Ex C'!V223</f>
        <v>0</v>
      </c>
      <c r="W221" s="131">
        <f>+W$3*'Hours - Ex C'!W223</f>
        <v>38.9768925</v>
      </c>
      <c r="X221" s="131">
        <f>+X$3*'Hours - Ex C'!X223</f>
        <v>79.83053</v>
      </c>
      <c r="Y221" s="131">
        <f>+Y$3*'Hours - Ex C'!Y223</f>
        <v>0</v>
      </c>
      <c r="Z221" s="131">
        <f>+Z$3*'Hours - Ex C'!Z223</f>
        <v>0</v>
      </c>
      <c r="AA221" s="131">
        <f>+AA$3*'Hours - Ex C'!AA223</f>
        <v>0</v>
      </c>
      <c r="AB221" s="131">
        <f>+AB$3*'Hours - Ex C'!AB223</f>
        <v>0</v>
      </c>
    </row>
    <row r="222" spans="1:28" ht="15">
      <c r="A222" s="6" t="s">
        <v>39</v>
      </c>
      <c r="B222" s="132">
        <f t="shared" si="3"/>
        <v>0</v>
      </c>
      <c r="C222" s="131">
        <f>+C$3*'Hours - Ex C'!C224</f>
        <v>0</v>
      </c>
      <c r="D222" s="131">
        <f>+D$3*'Hours - Ex C'!D224</f>
        <v>0</v>
      </c>
      <c r="E222" s="131">
        <f>+E$3*'Hours - Ex C'!E224</f>
        <v>0</v>
      </c>
      <c r="F222" s="131">
        <f>+F$3*'Hours - Ex C'!F224</f>
        <v>0</v>
      </c>
      <c r="G222" s="131">
        <f>+G$3*'Hours - Ex C'!G224</f>
        <v>0</v>
      </c>
      <c r="H222" s="131">
        <f>+H$3*'Hours - Ex C'!H224</f>
        <v>0</v>
      </c>
      <c r="I222" s="131">
        <f>+I$3*'Hours - Ex C'!I224</f>
        <v>0</v>
      </c>
      <c r="J222" s="131">
        <f>+J$3*'Hours - Ex C'!J224</f>
        <v>0</v>
      </c>
      <c r="K222" s="131">
        <f>+K$3*'Hours - Ex C'!K224</f>
        <v>0</v>
      </c>
      <c r="L222" s="131">
        <f>+L$3*'Hours - Ex C'!L224</f>
        <v>0</v>
      </c>
      <c r="M222" s="131">
        <f>+M$3*'Hours - Ex C'!M224</f>
        <v>0</v>
      </c>
      <c r="N222" s="131">
        <f>+N$3*'Hours - Ex C'!N224</f>
        <v>0</v>
      </c>
      <c r="O222" s="131">
        <f>+O$3*'Hours - Ex C'!O224</f>
        <v>0</v>
      </c>
      <c r="P222" s="131">
        <f>+P$3*'Hours - Ex C'!P224</f>
        <v>0</v>
      </c>
      <c r="Q222" s="131">
        <f>+Q$3*'Hours - Ex C'!Q224</f>
        <v>0</v>
      </c>
      <c r="R222" s="131">
        <f>+R$3*'Hours - Ex C'!R224</f>
        <v>0</v>
      </c>
      <c r="S222" s="131">
        <f>+S$3*'Hours - Ex C'!S224</f>
        <v>0</v>
      </c>
      <c r="T222" s="131">
        <f>+T$3*'Hours - Ex C'!T224</f>
        <v>0</v>
      </c>
      <c r="U222" s="131">
        <f>+U$3*'Hours - Ex C'!U224</f>
        <v>0</v>
      </c>
      <c r="V222" s="131">
        <f>+V$3*'Hours - Ex C'!V224</f>
        <v>0</v>
      </c>
      <c r="W222" s="131">
        <f>+W$3*'Hours - Ex C'!W224</f>
        <v>0</v>
      </c>
      <c r="X222" s="131">
        <f>+X$3*'Hours - Ex C'!X224</f>
        <v>0</v>
      </c>
      <c r="Y222" s="131">
        <f>+Y$3*'Hours - Ex C'!Y224</f>
        <v>0</v>
      </c>
      <c r="Z222" s="131">
        <f>+Z$3*'Hours - Ex C'!Z224</f>
        <v>0</v>
      </c>
      <c r="AA222" s="131">
        <f>+AA$3*'Hours - Ex C'!AA224</f>
        <v>0</v>
      </c>
      <c r="AB222" s="131">
        <f>+AB$3*'Hours - Ex C'!AB224</f>
        <v>0</v>
      </c>
    </row>
    <row r="223" spans="1:28" ht="15">
      <c r="A223" s="15" t="s">
        <v>282</v>
      </c>
      <c r="B223" s="132">
        <f t="shared" si="3"/>
        <v>421.56010000000003</v>
      </c>
      <c r="C223" s="131">
        <f>+C$3*'Hours - Ex C'!C225</f>
        <v>0</v>
      </c>
      <c r="D223" s="131">
        <f>+D$3*'Hours - Ex C'!D225</f>
        <v>0</v>
      </c>
      <c r="E223" s="131">
        <f>+E$3*'Hours - Ex C'!E225</f>
        <v>0</v>
      </c>
      <c r="F223" s="131">
        <f>+F$3*'Hours - Ex C'!F225</f>
        <v>0</v>
      </c>
      <c r="G223" s="131">
        <f>+G$3*'Hours - Ex C'!G225</f>
        <v>0</v>
      </c>
      <c r="H223" s="131">
        <f>+H$3*'Hours - Ex C'!H225</f>
        <v>0</v>
      </c>
      <c r="I223" s="131">
        <f>+I$3*'Hours - Ex C'!I225</f>
        <v>0</v>
      </c>
      <c r="J223" s="131">
        <f>+J$3*'Hours - Ex C'!J225</f>
        <v>421.56010000000003</v>
      </c>
      <c r="K223" s="131">
        <f>+K$3*'Hours - Ex C'!K225</f>
        <v>0</v>
      </c>
      <c r="L223" s="131">
        <f>+L$3*'Hours - Ex C'!L225</f>
        <v>0</v>
      </c>
      <c r="M223" s="131">
        <f>+M$3*'Hours - Ex C'!M225</f>
        <v>0</v>
      </c>
      <c r="N223" s="131">
        <f>+N$3*'Hours - Ex C'!N225</f>
        <v>0</v>
      </c>
      <c r="O223" s="131">
        <f>+O$3*'Hours - Ex C'!O225</f>
        <v>0</v>
      </c>
      <c r="P223" s="131">
        <f>+P$3*'Hours - Ex C'!P225</f>
        <v>0</v>
      </c>
      <c r="Q223" s="131">
        <f>+Q$3*'Hours - Ex C'!Q225</f>
        <v>0</v>
      </c>
      <c r="R223" s="131">
        <f>+R$3*'Hours - Ex C'!R225</f>
        <v>0</v>
      </c>
      <c r="S223" s="131">
        <f>+S$3*'Hours - Ex C'!S225</f>
        <v>0</v>
      </c>
      <c r="T223" s="131">
        <f>+T$3*'Hours - Ex C'!T225</f>
        <v>0</v>
      </c>
      <c r="U223" s="131">
        <f>+U$3*'Hours - Ex C'!U225</f>
        <v>0</v>
      </c>
      <c r="V223" s="131">
        <f>+V$3*'Hours - Ex C'!V225</f>
        <v>0</v>
      </c>
      <c r="W223" s="131">
        <f>+W$3*'Hours - Ex C'!W225</f>
        <v>0</v>
      </c>
      <c r="X223" s="131">
        <f>+X$3*'Hours - Ex C'!X225</f>
        <v>0</v>
      </c>
      <c r="Y223" s="131">
        <f>+Y$3*'Hours - Ex C'!Y225</f>
        <v>0</v>
      </c>
      <c r="Z223" s="131">
        <f>+Z$3*'Hours - Ex C'!Z225</f>
        <v>0</v>
      </c>
      <c r="AA223" s="131">
        <f>+AA$3*'Hours - Ex C'!AA225</f>
        <v>0</v>
      </c>
      <c r="AB223" s="131">
        <f>+AB$3*'Hours - Ex C'!AB225</f>
        <v>0</v>
      </c>
    </row>
    <row r="224" spans="1:28" ht="15">
      <c r="A224" s="6" t="s">
        <v>40</v>
      </c>
      <c r="B224" s="132">
        <f t="shared" si="3"/>
        <v>117.86904999999999</v>
      </c>
      <c r="C224" s="131">
        <f>+C$3*'Hours - Ex C'!C226</f>
        <v>0</v>
      </c>
      <c r="D224" s="131">
        <f>+D$3*'Hours - Ex C'!D226</f>
        <v>0</v>
      </c>
      <c r="E224" s="131">
        <f>+E$3*'Hours - Ex C'!E226</f>
        <v>0</v>
      </c>
      <c r="F224" s="131">
        <f>+F$3*'Hours - Ex C'!F226</f>
        <v>0</v>
      </c>
      <c r="G224" s="131">
        <f>+G$3*'Hours - Ex C'!G226</f>
        <v>0</v>
      </c>
      <c r="H224" s="131">
        <f>+H$3*'Hours - Ex C'!H226</f>
        <v>0</v>
      </c>
      <c r="I224" s="131">
        <f>+I$3*'Hours - Ex C'!I226</f>
        <v>0</v>
      </c>
      <c r="J224" s="131">
        <f>+J$3*'Hours - Ex C'!J226</f>
        <v>0</v>
      </c>
      <c r="K224" s="131">
        <f>+K$3*'Hours - Ex C'!K226</f>
        <v>0</v>
      </c>
      <c r="L224" s="131">
        <f>+L$3*'Hours - Ex C'!L226</f>
        <v>0</v>
      </c>
      <c r="M224" s="131">
        <f>+M$3*'Hours - Ex C'!M226</f>
        <v>0</v>
      </c>
      <c r="N224" s="131">
        <f>+N$3*'Hours - Ex C'!N226</f>
        <v>0</v>
      </c>
      <c r="O224" s="131">
        <f>+O$3*'Hours - Ex C'!O226</f>
        <v>0</v>
      </c>
      <c r="P224" s="131">
        <f>+P$3*'Hours - Ex C'!P226</f>
        <v>0</v>
      </c>
      <c r="Q224" s="131">
        <f>+Q$3*'Hours - Ex C'!Q226</f>
        <v>0</v>
      </c>
      <c r="R224" s="131">
        <f>+R$3*'Hours - Ex C'!R226</f>
        <v>0</v>
      </c>
      <c r="S224" s="131">
        <f>+S$3*'Hours - Ex C'!S226</f>
        <v>0</v>
      </c>
      <c r="T224" s="131">
        <f>+T$3*'Hours - Ex C'!T226</f>
        <v>0</v>
      </c>
      <c r="U224" s="131">
        <f>+U$3*'Hours - Ex C'!U226</f>
        <v>0</v>
      </c>
      <c r="V224" s="131">
        <f>+V$3*'Hours - Ex C'!V226</f>
        <v>0</v>
      </c>
      <c r="W224" s="131">
        <f>+W$3*'Hours - Ex C'!W226</f>
        <v>77.953785</v>
      </c>
      <c r="X224" s="131">
        <f>+X$3*'Hours - Ex C'!X226</f>
        <v>39.915265</v>
      </c>
      <c r="Y224" s="131">
        <f>+Y$3*'Hours - Ex C'!Y226</f>
        <v>0</v>
      </c>
      <c r="Z224" s="131">
        <f>+Z$3*'Hours - Ex C'!Z226</f>
        <v>0</v>
      </c>
      <c r="AA224" s="131">
        <f>+AA$3*'Hours - Ex C'!AA226</f>
        <v>0</v>
      </c>
      <c r="AB224" s="131">
        <f>+AB$3*'Hours - Ex C'!AB226</f>
        <v>0</v>
      </c>
    </row>
    <row r="225" spans="1:28" ht="15">
      <c r="A225" s="6" t="s">
        <v>41</v>
      </c>
      <c r="B225" s="132">
        <f t="shared" si="3"/>
        <v>39.915265</v>
      </c>
      <c r="C225" s="131">
        <f>+C$3*'Hours - Ex C'!C227</f>
        <v>0</v>
      </c>
      <c r="D225" s="131">
        <f>+D$3*'Hours - Ex C'!D227</f>
        <v>0</v>
      </c>
      <c r="E225" s="131">
        <f>+E$3*'Hours - Ex C'!E227</f>
        <v>0</v>
      </c>
      <c r="F225" s="131">
        <f>+F$3*'Hours - Ex C'!F227</f>
        <v>0</v>
      </c>
      <c r="G225" s="131">
        <f>+G$3*'Hours - Ex C'!G227</f>
        <v>0</v>
      </c>
      <c r="H225" s="131">
        <f>+H$3*'Hours - Ex C'!H227</f>
        <v>0</v>
      </c>
      <c r="I225" s="131">
        <f>+I$3*'Hours - Ex C'!I227</f>
        <v>0</v>
      </c>
      <c r="J225" s="131">
        <f>+J$3*'Hours - Ex C'!J227</f>
        <v>0</v>
      </c>
      <c r="K225" s="131">
        <f>+K$3*'Hours - Ex C'!K227</f>
        <v>0</v>
      </c>
      <c r="L225" s="131">
        <f>+L$3*'Hours - Ex C'!L227</f>
        <v>0</v>
      </c>
      <c r="M225" s="131">
        <f>+M$3*'Hours - Ex C'!M227</f>
        <v>0</v>
      </c>
      <c r="N225" s="131">
        <f>+N$3*'Hours - Ex C'!N227</f>
        <v>0</v>
      </c>
      <c r="O225" s="131">
        <f>+O$3*'Hours - Ex C'!O227</f>
        <v>0</v>
      </c>
      <c r="P225" s="131">
        <f>+P$3*'Hours - Ex C'!P227</f>
        <v>0</v>
      </c>
      <c r="Q225" s="131">
        <f>+Q$3*'Hours - Ex C'!Q227</f>
        <v>0</v>
      </c>
      <c r="R225" s="131">
        <f>+R$3*'Hours - Ex C'!R227</f>
        <v>0</v>
      </c>
      <c r="S225" s="131">
        <f>+S$3*'Hours - Ex C'!S227</f>
        <v>0</v>
      </c>
      <c r="T225" s="131">
        <f>+T$3*'Hours - Ex C'!T227</f>
        <v>0</v>
      </c>
      <c r="U225" s="131">
        <f>+U$3*'Hours - Ex C'!U227</f>
        <v>0</v>
      </c>
      <c r="V225" s="131">
        <f>+V$3*'Hours - Ex C'!V227</f>
        <v>0</v>
      </c>
      <c r="W225" s="131">
        <f>+W$3*'Hours - Ex C'!W227</f>
        <v>0</v>
      </c>
      <c r="X225" s="131">
        <f>+X$3*'Hours - Ex C'!X227</f>
        <v>39.915265</v>
      </c>
      <c r="Y225" s="131">
        <f>+Y$3*'Hours - Ex C'!Y227</f>
        <v>0</v>
      </c>
      <c r="Z225" s="131">
        <f>+Z$3*'Hours - Ex C'!Z227</f>
        <v>0</v>
      </c>
      <c r="AA225" s="131">
        <f>+AA$3*'Hours - Ex C'!AA227</f>
        <v>0</v>
      </c>
      <c r="AB225" s="131">
        <f>+AB$3*'Hours - Ex C'!AB227</f>
        <v>0</v>
      </c>
    </row>
    <row r="226" spans="1:28" ht="15">
      <c r="A226" s="15" t="s">
        <v>331</v>
      </c>
      <c r="B226" s="132">
        <f t="shared" si="3"/>
        <v>0</v>
      </c>
      <c r="C226" s="131">
        <f>+C$3*'Hours - Ex C'!C228</f>
        <v>0</v>
      </c>
      <c r="D226" s="131">
        <f>+D$3*'Hours - Ex C'!D228</f>
        <v>0</v>
      </c>
      <c r="E226" s="131">
        <f>+E$3*'Hours - Ex C'!E228</f>
        <v>0</v>
      </c>
      <c r="F226" s="131">
        <f>+F$3*'Hours - Ex C'!F228</f>
        <v>0</v>
      </c>
      <c r="G226" s="131">
        <f>+G$3*'Hours - Ex C'!G228</f>
        <v>0</v>
      </c>
      <c r="H226" s="131">
        <f>+H$3*'Hours - Ex C'!H228</f>
        <v>0</v>
      </c>
      <c r="I226" s="131">
        <f>+I$3*'Hours - Ex C'!I228</f>
        <v>0</v>
      </c>
      <c r="J226" s="131">
        <f>+J$3*'Hours - Ex C'!J228</f>
        <v>0</v>
      </c>
      <c r="K226" s="131">
        <f>+K$3*'Hours - Ex C'!K228</f>
        <v>0</v>
      </c>
      <c r="L226" s="131">
        <f>+L$3*'Hours - Ex C'!L228</f>
        <v>0</v>
      </c>
      <c r="M226" s="131">
        <f>+M$3*'Hours - Ex C'!M228</f>
        <v>0</v>
      </c>
      <c r="N226" s="131">
        <f>+N$3*'Hours - Ex C'!N228</f>
        <v>0</v>
      </c>
      <c r="O226" s="131">
        <f>+O$3*'Hours - Ex C'!O228</f>
        <v>0</v>
      </c>
      <c r="P226" s="131">
        <f>+P$3*'Hours - Ex C'!P228</f>
        <v>0</v>
      </c>
      <c r="Q226" s="131">
        <f>+Q$3*'Hours - Ex C'!Q228</f>
        <v>0</v>
      </c>
      <c r="R226" s="131">
        <f>+R$3*'Hours - Ex C'!R228</f>
        <v>0</v>
      </c>
      <c r="S226" s="131">
        <f>+S$3*'Hours - Ex C'!S228</f>
        <v>0</v>
      </c>
      <c r="T226" s="131">
        <f>+T$3*'Hours - Ex C'!T228</f>
        <v>0</v>
      </c>
      <c r="U226" s="131">
        <f>+U$3*'Hours - Ex C'!U228</f>
        <v>0</v>
      </c>
      <c r="V226" s="131">
        <f>+V$3*'Hours - Ex C'!V228</f>
        <v>0</v>
      </c>
      <c r="W226" s="131">
        <f>+W$3*'Hours - Ex C'!W228</f>
        <v>0</v>
      </c>
      <c r="X226" s="131">
        <f>+X$3*'Hours - Ex C'!X228</f>
        <v>0</v>
      </c>
      <c r="Y226" s="131">
        <f>+Y$3*'Hours - Ex C'!Y228</f>
        <v>0</v>
      </c>
      <c r="Z226" s="131">
        <f>+Z$3*'Hours - Ex C'!Z228</f>
        <v>0</v>
      </c>
      <c r="AA226" s="131">
        <f>+AA$3*'Hours - Ex C'!AA228</f>
        <v>0</v>
      </c>
      <c r="AB226" s="131">
        <f>+AB$3*'Hours - Ex C'!AB228</f>
        <v>0</v>
      </c>
    </row>
    <row r="227" spans="1:28" ht="15">
      <c r="A227" s="15" t="s">
        <v>332</v>
      </c>
      <c r="B227" s="132">
        <f t="shared" si="3"/>
        <v>10.908104999999999</v>
      </c>
      <c r="C227" s="131">
        <f>+C$3*'Hours - Ex C'!C229</f>
        <v>0</v>
      </c>
      <c r="D227" s="131">
        <f>+D$3*'Hours - Ex C'!D229</f>
        <v>0</v>
      </c>
      <c r="E227" s="131">
        <f>+E$3*'Hours - Ex C'!E229</f>
        <v>0</v>
      </c>
      <c r="F227" s="131">
        <f>+F$3*'Hours - Ex C'!F229</f>
        <v>0</v>
      </c>
      <c r="G227" s="131">
        <f>+G$3*'Hours - Ex C'!G229</f>
        <v>0</v>
      </c>
      <c r="H227" s="131">
        <f>+H$3*'Hours - Ex C'!H229</f>
        <v>0</v>
      </c>
      <c r="I227" s="131">
        <f>+I$3*'Hours - Ex C'!I229</f>
        <v>0</v>
      </c>
      <c r="J227" s="131">
        <f>+J$3*'Hours - Ex C'!J229</f>
        <v>0</v>
      </c>
      <c r="K227" s="131">
        <f>+K$3*'Hours - Ex C'!K229</f>
        <v>0</v>
      </c>
      <c r="L227" s="131">
        <f>+L$3*'Hours - Ex C'!L229</f>
        <v>0</v>
      </c>
      <c r="M227" s="131">
        <f>+M$3*'Hours - Ex C'!M229</f>
        <v>0</v>
      </c>
      <c r="N227" s="131">
        <f>+N$3*'Hours - Ex C'!N229</f>
        <v>0</v>
      </c>
      <c r="O227" s="131">
        <f>+O$3*'Hours - Ex C'!O229</f>
        <v>0</v>
      </c>
      <c r="P227" s="131">
        <f>+P$3*'Hours - Ex C'!P229</f>
        <v>0</v>
      </c>
      <c r="Q227" s="131">
        <f>+Q$3*'Hours - Ex C'!Q229</f>
        <v>0</v>
      </c>
      <c r="R227" s="131">
        <f>+R$3*'Hours - Ex C'!R229</f>
        <v>0</v>
      </c>
      <c r="S227" s="131">
        <f>+S$3*'Hours - Ex C'!S229</f>
        <v>0</v>
      </c>
      <c r="T227" s="131">
        <f>+T$3*'Hours - Ex C'!T229</f>
        <v>0</v>
      </c>
      <c r="U227" s="131">
        <f>+U$3*'Hours - Ex C'!U229</f>
        <v>0</v>
      </c>
      <c r="V227" s="131">
        <f>+V$3*'Hours - Ex C'!V229</f>
        <v>0</v>
      </c>
      <c r="W227" s="131">
        <f>+W$3*'Hours - Ex C'!W229</f>
        <v>0</v>
      </c>
      <c r="X227" s="131">
        <f>+X$3*'Hours - Ex C'!X229</f>
        <v>0</v>
      </c>
      <c r="Y227" s="131">
        <f>+Y$3*'Hours - Ex C'!Y229</f>
        <v>10.908104999999999</v>
      </c>
      <c r="Z227" s="131">
        <f>+Z$3*'Hours - Ex C'!Z229</f>
        <v>0</v>
      </c>
      <c r="AA227" s="131">
        <f>+AA$3*'Hours - Ex C'!AA229</f>
        <v>0</v>
      </c>
      <c r="AB227" s="131">
        <f>+AB$3*'Hours - Ex C'!AB229</f>
        <v>0</v>
      </c>
    </row>
    <row r="228" spans="1:28" ht="15">
      <c r="A228" s="15" t="s">
        <v>314</v>
      </c>
      <c r="B228" s="132">
        <f t="shared" si="3"/>
        <v>0</v>
      </c>
      <c r="C228" s="131">
        <f>+C$3*'Hours - Ex C'!C230</f>
        <v>0</v>
      </c>
      <c r="D228" s="131">
        <f>+D$3*'Hours - Ex C'!D230</f>
        <v>0</v>
      </c>
      <c r="E228" s="131">
        <f>+E$3*'Hours - Ex C'!E230</f>
        <v>0</v>
      </c>
      <c r="F228" s="131">
        <f>+F$3*'Hours - Ex C'!F230</f>
        <v>0</v>
      </c>
      <c r="G228" s="131">
        <f>+G$3*'Hours - Ex C'!G230</f>
        <v>0</v>
      </c>
      <c r="H228" s="131">
        <f>+H$3*'Hours - Ex C'!H230</f>
        <v>0</v>
      </c>
      <c r="I228" s="131">
        <f>+I$3*'Hours - Ex C'!I230</f>
        <v>0</v>
      </c>
      <c r="J228" s="131">
        <f>+J$3*'Hours - Ex C'!J230</f>
        <v>0</v>
      </c>
      <c r="K228" s="131">
        <f>+K$3*'Hours - Ex C'!K230</f>
        <v>0</v>
      </c>
      <c r="L228" s="131">
        <f>+L$3*'Hours - Ex C'!L230</f>
        <v>0</v>
      </c>
      <c r="M228" s="131">
        <f>+M$3*'Hours - Ex C'!M230</f>
        <v>0</v>
      </c>
      <c r="N228" s="131">
        <f>+N$3*'Hours - Ex C'!N230</f>
        <v>0</v>
      </c>
      <c r="O228" s="131">
        <f>+O$3*'Hours - Ex C'!O230</f>
        <v>0</v>
      </c>
      <c r="P228" s="131">
        <f>+P$3*'Hours - Ex C'!P230</f>
        <v>0</v>
      </c>
      <c r="Q228" s="131">
        <f>+Q$3*'Hours - Ex C'!Q230</f>
        <v>0</v>
      </c>
      <c r="R228" s="131">
        <f>+R$3*'Hours - Ex C'!R230</f>
        <v>0</v>
      </c>
      <c r="S228" s="131">
        <f>+S$3*'Hours - Ex C'!S230</f>
        <v>0</v>
      </c>
      <c r="T228" s="131">
        <f>+T$3*'Hours - Ex C'!T230</f>
        <v>0</v>
      </c>
      <c r="U228" s="131">
        <f>+U$3*'Hours - Ex C'!U230</f>
        <v>0</v>
      </c>
      <c r="V228" s="131">
        <f>+V$3*'Hours - Ex C'!V230</f>
        <v>0</v>
      </c>
      <c r="W228" s="131">
        <f>+W$3*'Hours - Ex C'!W230</f>
        <v>0</v>
      </c>
      <c r="X228" s="131">
        <f>+X$3*'Hours - Ex C'!X230</f>
        <v>0</v>
      </c>
      <c r="Y228" s="131">
        <f>+Y$3*'Hours - Ex C'!Y230</f>
        <v>0</v>
      </c>
      <c r="Z228" s="131">
        <f>+Z$3*'Hours - Ex C'!Z230</f>
        <v>0</v>
      </c>
      <c r="AA228" s="131">
        <f>+AA$3*'Hours - Ex C'!AA230</f>
        <v>0</v>
      </c>
      <c r="AB228" s="131">
        <f>+AB$3*'Hours - Ex C'!AB230</f>
        <v>0</v>
      </c>
    </row>
    <row r="229" spans="1:28" ht="15">
      <c r="A229" s="6" t="s">
        <v>42</v>
      </c>
      <c r="B229" s="132">
        <f t="shared" si="3"/>
        <v>467.72271</v>
      </c>
      <c r="C229" s="131">
        <f>+C$3*'Hours - Ex C'!C231</f>
        <v>0</v>
      </c>
      <c r="D229" s="131">
        <f>+D$3*'Hours - Ex C'!D231</f>
        <v>0</v>
      </c>
      <c r="E229" s="131">
        <f>+E$3*'Hours - Ex C'!E231</f>
        <v>0</v>
      </c>
      <c r="F229" s="131">
        <f>+F$3*'Hours - Ex C'!F231</f>
        <v>0</v>
      </c>
      <c r="G229" s="131">
        <f>+G$3*'Hours - Ex C'!G231</f>
        <v>0</v>
      </c>
      <c r="H229" s="131">
        <f>+H$3*'Hours - Ex C'!H231</f>
        <v>0</v>
      </c>
      <c r="I229" s="131">
        <f>+I$3*'Hours - Ex C'!I231</f>
        <v>0</v>
      </c>
      <c r="J229" s="131">
        <f>+J$3*'Hours - Ex C'!J231</f>
        <v>0</v>
      </c>
      <c r="K229" s="131">
        <f>+K$3*'Hours - Ex C'!K231</f>
        <v>0</v>
      </c>
      <c r="L229" s="131">
        <f>+L$3*'Hours - Ex C'!L231</f>
        <v>0</v>
      </c>
      <c r="M229" s="131">
        <f>+M$3*'Hours - Ex C'!M231</f>
        <v>0</v>
      </c>
      <c r="N229" s="131">
        <f>+N$3*'Hours - Ex C'!N231</f>
        <v>0</v>
      </c>
      <c r="O229" s="131">
        <f>+O$3*'Hours - Ex C'!O231</f>
        <v>0</v>
      </c>
      <c r="P229" s="131">
        <f>+P$3*'Hours - Ex C'!P231</f>
        <v>0</v>
      </c>
      <c r="Q229" s="131">
        <f>+Q$3*'Hours - Ex C'!Q231</f>
        <v>0</v>
      </c>
      <c r="R229" s="131">
        <f>+R$3*'Hours - Ex C'!R231</f>
        <v>0</v>
      </c>
      <c r="S229" s="131">
        <f>+S$3*'Hours - Ex C'!S231</f>
        <v>0</v>
      </c>
      <c r="T229" s="131">
        <f>+T$3*'Hours - Ex C'!T231</f>
        <v>0</v>
      </c>
      <c r="U229" s="131">
        <f>+U$3*'Hours - Ex C'!U231</f>
        <v>0</v>
      </c>
      <c r="V229" s="131">
        <f>+V$3*'Hours - Ex C'!V231</f>
        <v>0</v>
      </c>
      <c r="W229" s="131">
        <f>+W$3*'Hours - Ex C'!W231</f>
        <v>467.72271</v>
      </c>
      <c r="X229" s="131">
        <f>+X$3*'Hours - Ex C'!X231</f>
        <v>0</v>
      </c>
      <c r="Y229" s="131">
        <f>+Y$3*'Hours - Ex C'!Y231</f>
        <v>0</v>
      </c>
      <c r="Z229" s="131">
        <f>+Z$3*'Hours - Ex C'!Z231</f>
        <v>0</v>
      </c>
      <c r="AA229" s="131">
        <f>+AA$3*'Hours - Ex C'!AA231</f>
        <v>0</v>
      </c>
      <c r="AB229" s="131">
        <f>+AB$3*'Hours - Ex C'!AB231</f>
        <v>0</v>
      </c>
    </row>
    <row r="230" spans="1:28" ht="15">
      <c r="A230" s="15" t="s">
        <v>317</v>
      </c>
      <c r="B230" s="132">
        <f t="shared" si="3"/>
        <v>79.83053</v>
      </c>
      <c r="C230" s="131">
        <f>+C$3*'Hours - Ex C'!C232</f>
        <v>0</v>
      </c>
      <c r="D230" s="131">
        <f>+D$3*'Hours - Ex C'!D232</f>
        <v>0</v>
      </c>
      <c r="E230" s="131">
        <f>+E$3*'Hours - Ex C'!E232</f>
        <v>0</v>
      </c>
      <c r="F230" s="131">
        <f>+F$3*'Hours - Ex C'!F232</f>
        <v>0</v>
      </c>
      <c r="G230" s="131">
        <f>+G$3*'Hours - Ex C'!G232</f>
        <v>0</v>
      </c>
      <c r="H230" s="131">
        <f>+H$3*'Hours - Ex C'!H232</f>
        <v>0</v>
      </c>
      <c r="I230" s="131">
        <f>+I$3*'Hours - Ex C'!I232</f>
        <v>0</v>
      </c>
      <c r="J230" s="131">
        <f>+J$3*'Hours - Ex C'!J232</f>
        <v>0</v>
      </c>
      <c r="K230" s="131">
        <f>+K$3*'Hours - Ex C'!K232</f>
        <v>0</v>
      </c>
      <c r="L230" s="131">
        <f>+L$3*'Hours - Ex C'!L232</f>
        <v>0</v>
      </c>
      <c r="M230" s="131">
        <f>+M$3*'Hours - Ex C'!M232</f>
        <v>0</v>
      </c>
      <c r="N230" s="131">
        <f>+N$3*'Hours - Ex C'!N232</f>
        <v>0</v>
      </c>
      <c r="O230" s="131">
        <f>+O$3*'Hours - Ex C'!O232</f>
        <v>0</v>
      </c>
      <c r="P230" s="131">
        <f>+P$3*'Hours - Ex C'!P232</f>
        <v>0</v>
      </c>
      <c r="Q230" s="131">
        <f>+Q$3*'Hours - Ex C'!Q232</f>
        <v>0</v>
      </c>
      <c r="R230" s="131">
        <f>+R$3*'Hours - Ex C'!R232</f>
        <v>0</v>
      </c>
      <c r="S230" s="131">
        <f>+S$3*'Hours - Ex C'!S232</f>
        <v>0</v>
      </c>
      <c r="T230" s="131">
        <f>+T$3*'Hours - Ex C'!T232</f>
        <v>0</v>
      </c>
      <c r="U230" s="131">
        <f>+U$3*'Hours - Ex C'!U232</f>
        <v>0</v>
      </c>
      <c r="V230" s="131">
        <f>+V$3*'Hours - Ex C'!V232</f>
        <v>0</v>
      </c>
      <c r="W230" s="131">
        <f>+W$3*'Hours - Ex C'!W232</f>
        <v>0</v>
      </c>
      <c r="X230" s="131">
        <f>+X$3*'Hours - Ex C'!X232</f>
        <v>79.83053</v>
      </c>
      <c r="Y230" s="131">
        <f>+Y$3*'Hours - Ex C'!Y232</f>
        <v>0</v>
      </c>
      <c r="Z230" s="131">
        <f>+Z$3*'Hours - Ex C'!Z232</f>
        <v>0</v>
      </c>
      <c r="AA230" s="131">
        <f>+AA$3*'Hours - Ex C'!AA232</f>
        <v>0</v>
      </c>
      <c r="AB230" s="131">
        <f>+AB$3*'Hours - Ex C'!AB232</f>
        <v>0</v>
      </c>
    </row>
    <row r="231" spans="1:28" ht="15">
      <c r="A231" s="6" t="s">
        <v>232</v>
      </c>
      <c r="B231" s="132">
        <f t="shared" si="3"/>
        <v>350.7920325</v>
      </c>
      <c r="C231" s="131">
        <f>+C$3*'Hours - Ex C'!C233</f>
        <v>0</v>
      </c>
      <c r="D231" s="131">
        <f>+D$3*'Hours - Ex C'!D233</f>
        <v>0</v>
      </c>
      <c r="E231" s="131">
        <f>+E$3*'Hours - Ex C'!E233</f>
        <v>0</v>
      </c>
      <c r="F231" s="131">
        <f>+F$3*'Hours - Ex C'!F233</f>
        <v>0</v>
      </c>
      <c r="G231" s="131">
        <f>+G$3*'Hours - Ex C'!G233</f>
        <v>0</v>
      </c>
      <c r="H231" s="131">
        <f>+H$3*'Hours - Ex C'!H233</f>
        <v>0</v>
      </c>
      <c r="I231" s="131">
        <f>+I$3*'Hours - Ex C'!I233</f>
        <v>0</v>
      </c>
      <c r="J231" s="131">
        <f>+J$3*'Hours - Ex C'!J233</f>
        <v>0</v>
      </c>
      <c r="K231" s="131">
        <f>+K$3*'Hours - Ex C'!K233</f>
        <v>0</v>
      </c>
      <c r="L231" s="131">
        <f>+L$3*'Hours - Ex C'!L233</f>
        <v>0</v>
      </c>
      <c r="M231" s="131">
        <f>+M$3*'Hours - Ex C'!M233</f>
        <v>0</v>
      </c>
      <c r="N231" s="131">
        <f>+N$3*'Hours - Ex C'!N233</f>
        <v>0</v>
      </c>
      <c r="O231" s="131">
        <f>+O$3*'Hours - Ex C'!O233</f>
        <v>0</v>
      </c>
      <c r="P231" s="131">
        <f>+P$3*'Hours - Ex C'!P233</f>
        <v>0</v>
      </c>
      <c r="Q231" s="131">
        <f>+Q$3*'Hours - Ex C'!Q233</f>
        <v>0</v>
      </c>
      <c r="R231" s="131">
        <f>+R$3*'Hours - Ex C'!R233</f>
        <v>0</v>
      </c>
      <c r="S231" s="131">
        <f>+S$3*'Hours - Ex C'!S233</f>
        <v>0</v>
      </c>
      <c r="T231" s="131">
        <f>+T$3*'Hours - Ex C'!T233</f>
        <v>0</v>
      </c>
      <c r="U231" s="131">
        <f>+U$3*'Hours - Ex C'!U233</f>
        <v>0</v>
      </c>
      <c r="V231" s="131">
        <f>+V$3*'Hours - Ex C'!V233</f>
        <v>0</v>
      </c>
      <c r="W231" s="131">
        <f>+W$3*'Hours - Ex C'!W233</f>
        <v>350.7920325</v>
      </c>
      <c r="X231" s="131">
        <f>+X$3*'Hours - Ex C'!X233</f>
        <v>0</v>
      </c>
      <c r="Y231" s="131">
        <f>+Y$3*'Hours - Ex C'!Y233</f>
        <v>0</v>
      </c>
      <c r="Z231" s="131">
        <f>+Z$3*'Hours - Ex C'!Z233</f>
        <v>0</v>
      </c>
      <c r="AA231" s="131">
        <f>+AA$3*'Hours - Ex C'!AA233</f>
        <v>0</v>
      </c>
      <c r="AB231" s="131">
        <f>+AB$3*'Hours - Ex C'!AB233</f>
        <v>0</v>
      </c>
    </row>
    <row r="232" spans="1:28" ht="15">
      <c r="A232" s="95" t="s">
        <v>136</v>
      </c>
      <c r="B232" s="132">
        <f t="shared" si="3"/>
        <v>55.10498499999999</v>
      </c>
      <c r="C232" s="131">
        <f>+C$3*'Hours - Ex C'!C234</f>
        <v>0</v>
      </c>
      <c r="D232" s="131">
        <f>+D$3*'Hours - Ex C'!D234</f>
        <v>0</v>
      </c>
      <c r="E232" s="131">
        <f>+E$3*'Hours - Ex C'!E234</f>
        <v>0</v>
      </c>
      <c r="F232" s="131">
        <f>+F$3*'Hours - Ex C'!F234</f>
        <v>0</v>
      </c>
      <c r="G232" s="131">
        <f>+G$3*'Hours - Ex C'!G234</f>
        <v>0</v>
      </c>
      <c r="H232" s="131">
        <f>+H$3*'Hours - Ex C'!H234</f>
        <v>0</v>
      </c>
      <c r="I232" s="131">
        <f>+I$3*'Hours - Ex C'!I234</f>
        <v>0</v>
      </c>
      <c r="J232" s="131">
        <f>+J$3*'Hours - Ex C'!J234</f>
        <v>0</v>
      </c>
      <c r="K232" s="131">
        <f>+K$3*'Hours - Ex C'!K234</f>
        <v>0</v>
      </c>
      <c r="L232" s="131">
        <f>+L$3*'Hours - Ex C'!L234</f>
        <v>0</v>
      </c>
      <c r="M232" s="131">
        <f>+M$3*'Hours - Ex C'!M234</f>
        <v>0</v>
      </c>
      <c r="N232" s="131">
        <f>+N$3*'Hours - Ex C'!N234</f>
        <v>0</v>
      </c>
      <c r="O232" s="131">
        <f>+O$3*'Hours - Ex C'!O234</f>
        <v>0</v>
      </c>
      <c r="P232" s="131">
        <f>+P$3*'Hours - Ex C'!P234</f>
        <v>0</v>
      </c>
      <c r="Q232" s="131">
        <f>+Q$3*'Hours - Ex C'!Q234</f>
        <v>0</v>
      </c>
      <c r="R232" s="131">
        <f>+R$3*'Hours - Ex C'!R234</f>
        <v>0</v>
      </c>
      <c r="S232" s="131">
        <f>+S$3*'Hours - Ex C'!S234</f>
        <v>0</v>
      </c>
      <c r="T232" s="131">
        <f>+T$3*'Hours - Ex C'!T234</f>
        <v>0</v>
      </c>
      <c r="U232" s="131">
        <f>+U$3*'Hours - Ex C'!U234</f>
        <v>55.10498499999999</v>
      </c>
      <c r="V232" s="131">
        <f>+V$3*'Hours - Ex C'!V234</f>
        <v>0</v>
      </c>
      <c r="W232" s="131">
        <f>+W$3*'Hours - Ex C'!W234</f>
        <v>0</v>
      </c>
      <c r="X232" s="131">
        <f>+X$3*'Hours - Ex C'!X234</f>
        <v>0</v>
      </c>
      <c r="Y232" s="131">
        <f>+Y$3*'Hours - Ex C'!Y234</f>
        <v>0</v>
      </c>
      <c r="Z232" s="131">
        <f>+Z$3*'Hours - Ex C'!Z234</f>
        <v>0</v>
      </c>
      <c r="AA232" s="131">
        <f>+AA$3*'Hours - Ex C'!AA234</f>
        <v>0</v>
      </c>
      <c r="AB232" s="131">
        <f>+AB$3*'Hours - Ex C'!AB234</f>
        <v>0</v>
      </c>
    </row>
    <row r="233" spans="1:28" ht="15">
      <c r="A233" s="8" t="s">
        <v>104</v>
      </c>
      <c r="B233" s="132">
        <f t="shared" si="3"/>
        <v>476.66508500000003</v>
      </c>
      <c r="C233" s="131">
        <f>+C$3*'Hours - Ex C'!C235</f>
        <v>0</v>
      </c>
      <c r="D233" s="131">
        <f>+D$3*'Hours - Ex C'!D235</f>
        <v>0</v>
      </c>
      <c r="E233" s="131">
        <f>+E$3*'Hours - Ex C'!E235</f>
        <v>0</v>
      </c>
      <c r="F233" s="131">
        <f>+F$3*'Hours - Ex C'!F235</f>
        <v>0</v>
      </c>
      <c r="G233" s="131">
        <f>+G$3*'Hours - Ex C'!G235</f>
        <v>0</v>
      </c>
      <c r="H233" s="131">
        <f>+H$3*'Hours - Ex C'!H235</f>
        <v>0</v>
      </c>
      <c r="I233" s="131">
        <f>+I$3*'Hours - Ex C'!I235</f>
        <v>0</v>
      </c>
      <c r="J233" s="131">
        <f>+J$3*'Hours - Ex C'!J235</f>
        <v>421.56010000000003</v>
      </c>
      <c r="K233" s="131">
        <f>+K$3*'Hours - Ex C'!K235</f>
        <v>0</v>
      </c>
      <c r="L233" s="131">
        <f>+L$3*'Hours - Ex C'!L235</f>
        <v>0</v>
      </c>
      <c r="M233" s="131">
        <f>+M$3*'Hours - Ex C'!M235</f>
        <v>0</v>
      </c>
      <c r="N233" s="131">
        <f>+N$3*'Hours - Ex C'!N235</f>
        <v>0</v>
      </c>
      <c r="O233" s="131">
        <f>+O$3*'Hours - Ex C'!O235</f>
        <v>0</v>
      </c>
      <c r="P233" s="131">
        <f>+P$3*'Hours - Ex C'!P235</f>
        <v>0</v>
      </c>
      <c r="Q233" s="131">
        <f>+Q$3*'Hours - Ex C'!Q235</f>
        <v>0</v>
      </c>
      <c r="R233" s="131">
        <f>+R$3*'Hours - Ex C'!R235</f>
        <v>0</v>
      </c>
      <c r="S233" s="131">
        <f>+S$3*'Hours - Ex C'!S235</f>
        <v>0</v>
      </c>
      <c r="T233" s="131">
        <f>+T$3*'Hours - Ex C'!T235</f>
        <v>0</v>
      </c>
      <c r="U233" s="131">
        <f>+U$3*'Hours - Ex C'!U235</f>
        <v>55.10498499999999</v>
      </c>
      <c r="V233" s="131">
        <f>+V$3*'Hours - Ex C'!V235</f>
        <v>0</v>
      </c>
      <c r="W233" s="131">
        <f>+W$3*'Hours - Ex C'!W235</f>
        <v>0</v>
      </c>
      <c r="X233" s="131">
        <f>+X$3*'Hours - Ex C'!X235</f>
        <v>0</v>
      </c>
      <c r="Y233" s="131">
        <f>+Y$3*'Hours - Ex C'!Y235</f>
        <v>0</v>
      </c>
      <c r="Z233" s="131">
        <f>+Z$3*'Hours - Ex C'!Z235</f>
        <v>0</v>
      </c>
      <c r="AA233" s="131">
        <f>+AA$3*'Hours - Ex C'!AA235</f>
        <v>0</v>
      </c>
      <c r="AB233" s="131">
        <f>+AB$3*'Hours - Ex C'!AB235</f>
        <v>0</v>
      </c>
    </row>
    <row r="234" spans="1:28" s="21" customFormat="1" ht="15">
      <c r="A234" s="8" t="s">
        <v>248</v>
      </c>
      <c r="B234" s="132">
        <f t="shared" si="3"/>
        <v>476.66508500000003</v>
      </c>
      <c r="C234" s="131">
        <f>+C$3*'Hours - Ex C'!C236</f>
        <v>0</v>
      </c>
      <c r="D234" s="131">
        <f>+D$3*'Hours - Ex C'!D236</f>
        <v>0</v>
      </c>
      <c r="E234" s="131">
        <f>+E$3*'Hours - Ex C'!E236</f>
        <v>0</v>
      </c>
      <c r="F234" s="131">
        <f>+F$3*'Hours - Ex C'!F236</f>
        <v>0</v>
      </c>
      <c r="G234" s="131">
        <f>+G$3*'Hours - Ex C'!G236</f>
        <v>0</v>
      </c>
      <c r="H234" s="131">
        <f>+H$3*'Hours - Ex C'!H236</f>
        <v>0</v>
      </c>
      <c r="I234" s="131">
        <f>+I$3*'Hours - Ex C'!I236</f>
        <v>0</v>
      </c>
      <c r="J234" s="131">
        <f>+J$3*'Hours - Ex C'!J236</f>
        <v>421.56010000000003</v>
      </c>
      <c r="K234" s="131">
        <f>+K$3*'Hours - Ex C'!K236</f>
        <v>0</v>
      </c>
      <c r="L234" s="131">
        <f>+L$3*'Hours - Ex C'!L236</f>
        <v>0</v>
      </c>
      <c r="M234" s="131">
        <f>+M$3*'Hours - Ex C'!M236</f>
        <v>0</v>
      </c>
      <c r="N234" s="131">
        <f>+N$3*'Hours - Ex C'!N236</f>
        <v>0</v>
      </c>
      <c r="O234" s="131">
        <f>+O$3*'Hours - Ex C'!O236</f>
        <v>0</v>
      </c>
      <c r="P234" s="131">
        <f>+P$3*'Hours - Ex C'!P236</f>
        <v>0</v>
      </c>
      <c r="Q234" s="131">
        <f>+Q$3*'Hours - Ex C'!Q236</f>
        <v>0</v>
      </c>
      <c r="R234" s="131">
        <f>+R$3*'Hours - Ex C'!R236</f>
        <v>0</v>
      </c>
      <c r="S234" s="131">
        <f>+S$3*'Hours - Ex C'!S236</f>
        <v>0</v>
      </c>
      <c r="T234" s="131">
        <f>+T$3*'Hours - Ex C'!T236</f>
        <v>0</v>
      </c>
      <c r="U234" s="131">
        <f>+U$3*'Hours - Ex C'!U236</f>
        <v>55.10498499999999</v>
      </c>
      <c r="V234" s="131">
        <f>+V$3*'Hours - Ex C'!V236</f>
        <v>0</v>
      </c>
      <c r="W234" s="131">
        <f>+W$3*'Hours - Ex C'!W236</f>
        <v>0</v>
      </c>
      <c r="X234" s="131">
        <f>+X$3*'Hours - Ex C'!X236</f>
        <v>0</v>
      </c>
      <c r="Y234" s="131">
        <f>+Y$3*'Hours - Ex C'!Y236</f>
        <v>0</v>
      </c>
      <c r="Z234" s="131">
        <f>+Z$3*'Hours - Ex C'!Z236</f>
        <v>0</v>
      </c>
      <c r="AA234" s="131">
        <f>+AA$3*'Hours - Ex C'!AA236</f>
        <v>0</v>
      </c>
      <c r="AB234" s="131">
        <f>+AB$3*'Hours - Ex C'!AB236</f>
        <v>0</v>
      </c>
    </row>
    <row r="235" spans="1:28" s="21" customFormat="1" ht="15">
      <c r="A235" s="15" t="s">
        <v>280</v>
      </c>
      <c r="B235" s="132">
        <f t="shared" si="3"/>
        <v>999.49278</v>
      </c>
      <c r="C235" s="131">
        <f>+C$3*'Hours - Ex C'!C237</f>
        <v>0</v>
      </c>
      <c r="D235" s="131">
        <f>+D$3*'Hours - Ex C'!D237</f>
        <v>0</v>
      </c>
      <c r="E235" s="131">
        <f>+E$3*'Hours - Ex C'!E237</f>
        <v>0</v>
      </c>
      <c r="F235" s="131">
        <f>+F$3*'Hours - Ex C'!F237</f>
        <v>0</v>
      </c>
      <c r="G235" s="131">
        <f>+G$3*'Hours - Ex C'!G237</f>
        <v>0</v>
      </c>
      <c r="H235" s="131">
        <f>+H$3*'Hours - Ex C'!H237</f>
        <v>0</v>
      </c>
      <c r="I235" s="131">
        <f>+I$3*'Hours - Ex C'!I237</f>
        <v>0</v>
      </c>
      <c r="J235" s="131">
        <f>+J$3*'Hours - Ex C'!J237</f>
        <v>421.56010000000003</v>
      </c>
      <c r="K235" s="131">
        <f>+K$3*'Hours - Ex C'!K237</f>
        <v>0</v>
      </c>
      <c r="L235" s="131">
        <f>+L$3*'Hours - Ex C'!L237</f>
        <v>0</v>
      </c>
      <c r="M235" s="131">
        <f>+M$3*'Hours - Ex C'!M237</f>
        <v>0</v>
      </c>
      <c r="N235" s="131">
        <f>+N$3*'Hours - Ex C'!N237</f>
        <v>0</v>
      </c>
      <c r="O235" s="131">
        <f>+O$3*'Hours - Ex C'!O237</f>
        <v>0</v>
      </c>
      <c r="P235" s="131">
        <f>+P$3*'Hours - Ex C'!P237</f>
        <v>0</v>
      </c>
      <c r="Q235" s="131">
        <f>+Q$3*'Hours - Ex C'!Q237</f>
        <v>0</v>
      </c>
      <c r="R235" s="131">
        <f>+R$3*'Hours - Ex C'!R237</f>
        <v>0</v>
      </c>
      <c r="S235" s="131">
        <f>+S$3*'Hours - Ex C'!S237</f>
        <v>0</v>
      </c>
      <c r="T235" s="131">
        <f>+T$3*'Hours - Ex C'!T237</f>
        <v>0</v>
      </c>
      <c r="U235" s="131">
        <f>+U$3*'Hours - Ex C'!U237</f>
        <v>110.20996999999998</v>
      </c>
      <c r="V235" s="131">
        <f>+V$3*'Hours - Ex C'!V237</f>
        <v>0</v>
      </c>
      <c r="W235" s="131">
        <f>+W$3*'Hours - Ex C'!W237</f>
        <v>467.72271</v>
      </c>
      <c r="X235" s="131">
        <f>+X$3*'Hours - Ex C'!X237</f>
        <v>0</v>
      </c>
      <c r="Y235" s="131">
        <f>+Y$3*'Hours - Ex C'!Y237</f>
        <v>0</v>
      </c>
      <c r="Z235" s="131">
        <f>+Z$3*'Hours - Ex C'!Z237</f>
        <v>0</v>
      </c>
      <c r="AA235" s="131">
        <f>+AA$3*'Hours - Ex C'!AA237</f>
        <v>0</v>
      </c>
      <c r="AB235" s="131">
        <f>+AB$3*'Hours - Ex C'!AB237</f>
        <v>0</v>
      </c>
    </row>
    <row r="236" spans="1:28" ht="15">
      <c r="A236" s="15" t="s">
        <v>43</v>
      </c>
      <c r="B236" s="132">
        <f t="shared" si="3"/>
        <v>165.31495499999997</v>
      </c>
      <c r="C236" s="131">
        <f>+C$3*'Hours - Ex C'!C238</f>
        <v>0</v>
      </c>
      <c r="D236" s="131">
        <f>+D$3*'Hours - Ex C'!D238</f>
        <v>0</v>
      </c>
      <c r="E236" s="131">
        <f>+E$3*'Hours - Ex C'!E238</f>
        <v>0</v>
      </c>
      <c r="F236" s="131">
        <f>+F$3*'Hours - Ex C'!F238</f>
        <v>0</v>
      </c>
      <c r="G236" s="131">
        <f>+G$3*'Hours - Ex C'!G238</f>
        <v>0</v>
      </c>
      <c r="H236" s="131">
        <f>+H$3*'Hours - Ex C'!H238</f>
        <v>0</v>
      </c>
      <c r="I236" s="131">
        <f>+I$3*'Hours - Ex C'!I238</f>
        <v>0</v>
      </c>
      <c r="J236" s="131">
        <f>+J$3*'Hours - Ex C'!J238</f>
        <v>0</v>
      </c>
      <c r="K236" s="131">
        <f>+K$3*'Hours - Ex C'!K238</f>
        <v>0</v>
      </c>
      <c r="L236" s="131">
        <f>+L$3*'Hours - Ex C'!L238</f>
        <v>0</v>
      </c>
      <c r="M236" s="131">
        <f>+M$3*'Hours - Ex C'!M238</f>
        <v>0</v>
      </c>
      <c r="N236" s="131">
        <f>+N$3*'Hours - Ex C'!N238</f>
        <v>0</v>
      </c>
      <c r="O236" s="131">
        <f>+O$3*'Hours - Ex C'!O238</f>
        <v>0</v>
      </c>
      <c r="P236" s="131">
        <f>+P$3*'Hours - Ex C'!P238</f>
        <v>0</v>
      </c>
      <c r="Q236" s="131">
        <f>+Q$3*'Hours - Ex C'!Q238</f>
        <v>0</v>
      </c>
      <c r="R236" s="131">
        <f>+R$3*'Hours - Ex C'!R238</f>
        <v>0</v>
      </c>
      <c r="S236" s="131">
        <f>+S$3*'Hours - Ex C'!S238</f>
        <v>0</v>
      </c>
      <c r="T236" s="131">
        <f>+T$3*'Hours - Ex C'!T238</f>
        <v>0</v>
      </c>
      <c r="U236" s="131">
        <f>+U$3*'Hours - Ex C'!U238</f>
        <v>165.31495499999997</v>
      </c>
      <c r="V236" s="131">
        <f>+V$3*'Hours - Ex C'!V238</f>
        <v>0</v>
      </c>
      <c r="W236" s="131">
        <f>+W$3*'Hours - Ex C'!W238</f>
        <v>0</v>
      </c>
      <c r="X236" s="131">
        <f>+X$3*'Hours - Ex C'!X238</f>
        <v>0</v>
      </c>
      <c r="Y236" s="131">
        <f>+Y$3*'Hours - Ex C'!Y238</f>
        <v>0</v>
      </c>
      <c r="Z236" s="131">
        <f>+Z$3*'Hours - Ex C'!Z238</f>
        <v>0</v>
      </c>
      <c r="AA236" s="131">
        <f>+AA$3*'Hours - Ex C'!AA238</f>
        <v>0</v>
      </c>
      <c r="AB236" s="131">
        <f>+AB$3*'Hours - Ex C'!AB238</f>
        <v>0</v>
      </c>
    </row>
    <row r="237" spans="1:28" ht="15">
      <c r="A237" s="6" t="s">
        <v>44</v>
      </c>
      <c r="B237" s="132">
        <f t="shared" si="3"/>
        <v>165.31495499999997</v>
      </c>
      <c r="C237" s="131">
        <f>+C$3*'Hours - Ex C'!C239</f>
        <v>0</v>
      </c>
      <c r="D237" s="131">
        <f>+D$3*'Hours - Ex C'!D239</f>
        <v>0</v>
      </c>
      <c r="E237" s="131">
        <f>+E$3*'Hours - Ex C'!E239</f>
        <v>0</v>
      </c>
      <c r="F237" s="131">
        <f>+F$3*'Hours - Ex C'!F239</f>
        <v>0</v>
      </c>
      <c r="G237" s="131">
        <f>+G$3*'Hours - Ex C'!G239</f>
        <v>0</v>
      </c>
      <c r="H237" s="131">
        <f>+H$3*'Hours - Ex C'!H239</f>
        <v>0</v>
      </c>
      <c r="I237" s="131">
        <f>+I$3*'Hours - Ex C'!I239</f>
        <v>0</v>
      </c>
      <c r="J237" s="131">
        <f>+J$3*'Hours - Ex C'!J239</f>
        <v>0</v>
      </c>
      <c r="K237" s="131">
        <f>+K$3*'Hours - Ex C'!K239</f>
        <v>0</v>
      </c>
      <c r="L237" s="131">
        <f>+L$3*'Hours - Ex C'!L239</f>
        <v>0</v>
      </c>
      <c r="M237" s="131">
        <f>+M$3*'Hours - Ex C'!M239</f>
        <v>0</v>
      </c>
      <c r="N237" s="131">
        <f>+N$3*'Hours - Ex C'!N239</f>
        <v>0</v>
      </c>
      <c r="O237" s="131">
        <f>+O$3*'Hours - Ex C'!O239</f>
        <v>0</v>
      </c>
      <c r="P237" s="131">
        <f>+P$3*'Hours - Ex C'!P239</f>
        <v>0</v>
      </c>
      <c r="Q237" s="131">
        <f>+Q$3*'Hours - Ex C'!Q239</f>
        <v>0</v>
      </c>
      <c r="R237" s="131">
        <f>+R$3*'Hours - Ex C'!R239</f>
        <v>0</v>
      </c>
      <c r="S237" s="131">
        <f>+S$3*'Hours - Ex C'!S239</f>
        <v>0</v>
      </c>
      <c r="T237" s="131">
        <f>+T$3*'Hours - Ex C'!T239</f>
        <v>0</v>
      </c>
      <c r="U237" s="131">
        <f>+U$3*'Hours - Ex C'!U239</f>
        <v>165.31495499999997</v>
      </c>
      <c r="V237" s="131">
        <f>+V$3*'Hours - Ex C'!V239</f>
        <v>0</v>
      </c>
      <c r="W237" s="131">
        <f>+W$3*'Hours - Ex C'!W239</f>
        <v>0</v>
      </c>
      <c r="X237" s="131">
        <f>+X$3*'Hours - Ex C'!X239</f>
        <v>0</v>
      </c>
      <c r="Y237" s="131">
        <f>+Y$3*'Hours - Ex C'!Y239</f>
        <v>0</v>
      </c>
      <c r="Z237" s="131">
        <f>+Z$3*'Hours - Ex C'!Z239</f>
        <v>0</v>
      </c>
      <c r="AA237" s="131">
        <f>+AA$3*'Hours - Ex C'!AA239</f>
        <v>0</v>
      </c>
      <c r="AB237" s="131">
        <f>+AB$3*'Hours - Ex C'!AB239</f>
        <v>0</v>
      </c>
    </row>
    <row r="238" spans="1:28" ht="15">
      <c r="A238" s="6" t="s">
        <v>45</v>
      </c>
      <c r="B238" s="132">
        <f t="shared" si="3"/>
        <v>139.5722015625</v>
      </c>
      <c r="C238" s="131">
        <f>+C$3*'Hours - Ex C'!C240</f>
        <v>0</v>
      </c>
      <c r="D238" s="131">
        <f>+D$3*'Hours - Ex C'!D240</f>
        <v>139.5722015625</v>
      </c>
      <c r="E238" s="131">
        <f>+E$3*'Hours - Ex C'!E240</f>
        <v>0</v>
      </c>
      <c r="F238" s="131">
        <f>+F$3*'Hours - Ex C'!F240</f>
        <v>0</v>
      </c>
      <c r="G238" s="131">
        <f>+G$3*'Hours - Ex C'!G240</f>
        <v>0</v>
      </c>
      <c r="H238" s="131">
        <f>+H$3*'Hours - Ex C'!H240</f>
        <v>0</v>
      </c>
      <c r="I238" s="131">
        <f>+I$3*'Hours - Ex C'!I240</f>
        <v>0</v>
      </c>
      <c r="J238" s="131">
        <f>+J$3*'Hours - Ex C'!J240</f>
        <v>0</v>
      </c>
      <c r="K238" s="131">
        <f>+K$3*'Hours - Ex C'!K240</f>
        <v>0</v>
      </c>
      <c r="L238" s="131">
        <f>+L$3*'Hours - Ex C'!L240</f>
        <v>0</v>
      </c>
      <c r="M238" s="131">
        <f>+M$3*'Hours - Ex C'!M240</f>
        <v>0</v>
      </c>
      <c r="N238" s="131">
        <f>+N$3*'Hours - Ex C'!N240</f>
        <v>0</v>
      </c>
      <c r="O238" s="131">
        <f>+O$3*'Hours - Ex C'!O240</f>
        <v>0</v>
      </c>
      <c r="P238" s="131">
        <f>+P$3*'Hours - Ex C'!P240</f>
        <v>0</v>
      </c>
      <c r="Q238" s="131">
        <f>+Q$3*'Hours - Ex C'!Q240</f>
        <v>0</v>
      </c>
      <c r="R238" s="131">
        <f>+R$3*'Hours - Ex C'!R240</f>
        <v>0</v>
      </c>
      <c r="S238" s="131">
        <f>+S$3*'Hours - Ex C'!S240</f>
        <v>0</v>
      </c>
      <c r="T238" s="131">
        <f>+T$3*'Hours - Ex C'!T240</f>
        <v>0</v>
      </c>
      <c r="U238" s="131">
        <f>+U$3*'Hours - Ex C'!U240</f>
        <v>0</v>
      </c>
      <c r="V238" s="131">
        <f>+V$3*'Hours - Ex C'!V240</f>
        <v>0</v>
      </c>
      <c r="W238" s="131">
        <f>+W$3*'Hours - Ex C'!W240</f>
        <v>0</v>
      </c>
      <c r="X238" s="131">
        <f>+X$3*'Hours - Ex C'!X240</f>
        <v>0</v>
      </c>
      <c r="Y238" s="131">
        <f>+Y$3*'Hours - Ex C'!Y240</f>
        <v>0</v>
      </c>
      <c r="Z238" s="131">
        <f>+Z$3*'Hours - Ex C'!Z240</f>
        <v>0</v>
      </c>
      <c r="AA238" s="131">
        <f>+AA$3*'Hours - Ex C'!AA240</f>
        <v>0</v>
      </c>
      <c r="AB238" s="131">
        <f>+AB$3*'Hours - Ex C'!AB240</f>
        <v>0</v>
      </c>
    </row>
    <row r="239" spans="1:28" ht="15">
      <c r="A239" s="6" t="s">
        <v>46</v>
      </c>
      <c r="B239" s="132">
        <f t="shared" si="3"/>
        <v>0</v>
      </c>
      <c r="C239" s="131">
        <f>+C$3*'Hours - Ex C'!C241</f>
        <v>0</v>
      </c>
      <c r="D239" s="131">
        <f>+D$3*'Hours - Ex C'!D241</f>
        <v>0</v>
      </c>
      <c r="E239" s="131">
        <f>+E$3*'Hours - Ex C'!E241</f>
        <v>0</v>
      </c>
      <c r="F239" s="131">
        <f>+F$3*'Hours - Ex C'!F241</f>
        <v>0</v>
      </c>
      <c r="G239" s="131">
        <f>+G$3*'Hours - Ex C'!G241</f>
        <v>0</v>
      </c>
      <c r="H239" s="131">
        <f>+H$3*'Hours - Ex C'!H241</f>
        <v>0</v>
      </c>
      <c r="I239" s="131">
        <f>+I$3*'Hours - Ex C'!I241</f>
        <v>0</v>
      </c>
      <c r="J239" s="131">
        <f>+J$3*'Hours - Ex C'!J241</f>
        <v>0</v>
      </c>
      <c r="K239" s="131">
        <f>+K$3*'Hours - Ex C'!K241</f>
        <v>0</v>
      </c>
      <c r="L239" s="131">
        <f>+L$3*'Hours - Ex C'!L241</f>
        <v>0</v>
      </c>
      <c r="M239" s="131">
        <f>+M$3*'Hours - Ex C'!M241</f>
        <v>0</v>
      </c>
      <c r="N239" s="131">
        <f>+N$3*'Hours - Ex C'!N241</f>
        <v>0</v>
      </c>
      <c r="O239" s="131">
        <f>+O$3*'Hours - Ex C'!O241</f>
        <v>0</v>
      </c>
      <c r="P239" s="131">
        <f>+P$3*'Hours - Ex C'!P241</f>
        <v>0</v>
      </c>
      <c r="Q239" s="131">
        <f>+Q$3*'Hours - Ex C'!Q241</f>
        <v>0</v>
      </c>
      <c r="R239" s="131">
        <f>+R$3*'Hours - Ex C'!R241</f>
        <v>0</v>
      </c>
      <c r="S239" s="131">
        <f>+S$3*'Hours - Ex C'!S241</f>
        <v>0</v>
      </c>
      <c r="T239" s="131">
        <f>+T$3*'Hours - Ex C'!T241</f>
        <v>0</v>
      </c>
      <c r="U239" s="131">
        <f>+U$3*'Hours - Ex C'!U241</f>
        <v>0</v>
      </c>
      <c r="V239" s="131">
        <f>+V$3*'Hours - Ex C'!V241</f>
        <v>0</v>
      </c>
      <c r="W239" s="131">
        <f>+W$3*'Hours - Ex C'!W241</f>
        <v>0</v>
      </c>
      <c r="X239" s="131">
        <f>+X$3*'Hours - Ex C'!X241</f>
        <v>0</v>
      </c>
      <c r="Y239" s="131">
        <f>+Y$3*'Hours - Ex C'!Y241</f>
        <v>0</v>
      </c>
      <c r="Z239" s="131">
        <f>+Z$3*'Hours - Ex C'!Z241</f>
        <v>0</v>
      </c>
      <c r="AA239" s="131">
        <f>+AA$3*'Hours - Ex C'!AA241</f>
        <v>0</v>
      </c>
      <c r="AB239" s="131">
        <f>+AB$3*'Hours - Ex C'!AB241</f>
        <v>0</v>
      </c>
    </row>
    <row r="240" spans="1:28" s="22" customFormat="1" ht="15">
      <c r="A240" s="6" t="s">
        <v>47</v>
      </c>
      <c r="B240" s="132">
        <f t="shared" si="3"/>
        <v>529.83053</v>
      </c>
      <c r="C240" s="131">
        <f>+C$3*'Hours - Ex C'!C242</f>
        <v>0</v>
      </c>
      <c r="D240" s="131">
        <f>+D$3*'Hours - Ex C'!D242</f>
        <v>0</v>
      </c>
      <c r="E240" s="131">
        <f>+E$3*'Hours - Ex C'!E242</f>
        <v>0</v>
      </c>
      <c r="F240" s="131">
        <f>+F$3*'Hours - Ex C'!F242</f>
        <v>0</v>
      </c>
      <c r="G240" s="131">
        <f>+G$3*'Hours - Ex C'!G242</f>
        <v>0</v>
      </c>
      <c r="H240" s="131">
        <f>+H$3*'Hours - Ex C'!H242</f>
        <v>0</v>
      </c>
      <c r="I240" s="131">
        <f>+I$3*'Hours - Ex C'!I242</f>
        <v>0</v>
      </c>
      <c r="J240" s="131">
        <f>+J$3*'Hours - Ex C'!J242</f>
        <v>0</v>
      </c>
      <c r="K240" s="131">
        <f>+K$3*'Hours - Ex C'!K242</f>
        <v>0</v>
      </c>
      <c r="L240" s="131">
        <f>+L$3*'Hours - Ex C'!L242</f>
        <v>0</v>
      </c>
      <c r="M240" s="131">
        <f>+M$3*'Hours - Ex C'!M242</f>
        <v>0</v>
      </c>
      <c r="N240" s="131">
        <f>+N$3*'Hours - Ex C'!N242</f>
        <v>0</v>
      </c>
      <c r="O240" s="131">
        <f>+O$3*'Hours - Ex C'!O242</f>
        <v>0</v>
      </c>
      <c r="P240" s="131">
        <f>+P$3*'Hours - Ex C'!P242</f>
        <v>0</v>
      </c>
      <c r="Q240" s="131">
        <f>+Q$3*'Hours - Ex C'!Q242</f>
        <v>0</v>
      </c>
      <c r="R240" s="131">
        <f>+R$3*'Hours - Ex C'!R242</f>
        <v>0</v>
      </c>
      <c r="S240" s="131">
        <f>+S$3*'Hours - Ex C'!S242</f>
        <v>0</v>
      </c>
      <c r="T240" s="131">
        <f>+T$3*'Hours - Ex C'!T242</f>
        <v>0</v>
      </c>
      <c r="U240" s="131">
        <f>+U$3*'Hours - Ex C'!U242</f>
        <v>0</v>
      </c>
      <c r="V240" s="131">
        <f>+V$3*'Hours - Ex C'!V242</f>
        <v>0</v>
      </c>
      <c r="W240" s="131">
        <f>+W$3*'Hours - Ex C'!W242</f>
        <v>0</v>
      </c>
      <c r="X240" s="131">
        <f>+X$3*'Hours - Ex C'!X242</f>
        <v>79.83053</v>
      </c>
      <c r="Y240" s="131">
        <f>+Y$3*'Hours - Ex C'!Y242</f>
        <v>0</v>
      </c>
      <c r="Z240" s="131">
        <f>+Z$3*'Hours - Ex C'!Z242</f>
        <v>450</v>
      </c>
      <c r="AA240" s="131">
        <f>+AA$3*'Hours - Ex C'!AA242</f>
        <v>0</v>
      </c>
      <c r="AB240" s="131">
        <f>+AB$3*'Hours - Ex C'!AB242</f>
        <v>0</v>
      </c>
    </row>
    <row r="241" spans="1:28" ht="15">
      <c r="A241" s="6" t="s">
        <v>48</v>
      </c>
      <c r="B241" s="132">
        <f t="shared" si="3"/>
        <v>117.86904999999999</v>
      </c>
      <c r="C241" s="131">
        <f>+C$3*'Hours - Ex C'!C243</f>
        <v>0</v>
      </c>
      <c r="D241" s="131">
        <f>+D$3*'Hours - Ex C'!D243</f>
        <v>0</v>
      </c>
      <c r="E241" s="131">
        <f>+E$3*'Hours - Ex C'!E243</f>
        <v>0</v>
      </c>
      <c r="F241" s="131">
        <f>+F$3*'Hours - Ex C'!F243</f>
        <v>0</v>
      </c>
      <c r="G241" s="131">
        <f>+G$3*'Hours - Ex C'!G243</f>
        <v>0</v>
      </c>
      <c r="H241" s="131">
        <f>+H$3*'Hours - Ex C'!H243</f>
        <v>0</v>
      </c>
      <c r="I241" s="131">
        <f>+I$3*'Hours - Ex C'!I243</f>
        <v>0</v>
      </c>
      <c r="J241" s="131">
        <f>+J$3*'Hours - Ex C'!J243</f>
        <v>0</v>
      </c>
      <c r="K241" s="131">
        <f>+K$3*'Hours - Ex C'!K243</f>
        <v>0</v>
      </c>
      <c r="L241" s="131">
        <f>+L$3*'Hours - Ex C'!L243</f>
        <v>0</v>
      </c>
      <c r="M241" s="131">
        <f>+M$3*'Hours - Ex C'!M243</f>
        <v>0</v>
      </c>
      <c r="N241" s="131">
        <f>+N$3*'Hours - Ex C'!N243</f>
        <v>0</v>
      </c>
      <c r="O241" s="131">
        <f>+O$3*'Hours - Ex C'!O243</f>
        <v>0</v>
      </c>
      <c r="P241" s="131">
        <f>+P$3*'Hours - Ex C'!P243</f>
        <v>0</v>
      </c>
      <c r="Q241" s="131">
        <f>+Q$3*'Hours - Ex C'!Q243</f>
        <v>0</v>
      </c>
      <c r="R241" s="131">
        <f>+R$3*'Hours - Ex C'!R243</f>
        <v>0</v>
      </c>
      <c r="S241" s="131">
        <f>+S$3*'Hours - Ex C'!S243</f>
        <v>0</v>
      </c>
      <c r="T241" s="131">
        <f>+T$3*'Hours - Ex C'!T243</f>
        <v>0</v>
      </c>
      <c r="U241" s="131">
        <f>+U$3*'Hours - Ex C'!U243</f>
        <v>0</v>
      </c>
      <c r="V241" s="131">
        <f>+V$3*'Hours - Ex C'!V243</f>
        <v>0</v>
      </c>
      <c r="W241" s="131">
        <f>+W$3*'Hours - Ex C'!W243</f>
        <v>77.953785</v>
      </c>
      <c r="X241" s="131">
        <f>+X$3*'Hours - Ex C'!X243</f>
        <v>39.915265</v>
      </c>
      <c r="Y241" s="131">
        <f>+Y$3*'Hours - Ex C'!Y243</f>
        <v>0</v>
      </c>
      <c r="Z241" s="131">
        <f>+Z$3*'Hours - Ex C'!Z243</f>
        <v>0</v>
      </c>
      <c r="AA241" s="131">
        <f>+AA$3*'Hours - Ex C'!AA243</f>
        <v>0</v>
      </c>
      <c r="AB241" s="131">
        <f>+AB$3*'Hours - Ex C'!AB243</f>
        <v>0</v>
      </c>
    </row>
    <row r="242" spans="1:28" s="22" customFormat="1" ht="15">
      <c r="A242" s="15" t="s">
        <v>269</v>
      </c>
      <c r="B242" s="132">
        <f t="shared" si="3"/>
        <v>117.86904999999999</v>
      </c>
      <c r="C242" s="131">
        <f>+C$3*'Hours - Ex C'!C244</f>
        <v>0</v>
      </c>
      <c r="D242" s="131">
        <f>+D$3*'Hours - Ex C'!D244</f>
        <v>0</v>
      </c>
      <c r="E242" s="131">
        <f>+E$3*'Hours - Ex C'!E244</f>
        <v>0</v>
      </c>
      <c r="F242" s="131">
        <f>+F$3*'Hours - Ex C'!F244</f>
        <v>0</v>
      </c>
      <c r="G242" s="131">
        <f>+G$3*'Hours - Ex C'!G244</f>
        <v>0</v>
      </c>
      <c r="H242" s="131">
        <f>+H$3*'Hours - Ex C'!H244</f>
        <v>0</v>
      </c>
      <c r="I242" s="131">
        <f>+I$3*'Hours - Ex C'!I244</f>
        <v>0</v>
      </c>
      <c r="J242" s="131">
        <f>+J$3*'Hours - Ex C'!J244</f>
        <v>0</v>
      </c>
      <c r="K242" s="131">
        <f>+K$3*'Hours - Ex C'!K244</f>
        <v>0</v>
      </c>
      <c r="L242" s="131">
        <f>+L$3*'Hours - Ex C'!L244</f>
        <v>0</v>
      </c>
      <c r="M242" s="131">
        <f>+M$3*'Hours - Ex C'!M244</f>
        <v>0</v>
      </c>
      <c r="N242" s="131">
        <f>+N$3*'Hours - Ex C'!N244</f>
        <v>0</v>
      </c>
      <c r="O242" s="131">
        <f>+O$3*'Hours - Ex C'!O244</f>
        <v>0</v>
      </c>
      <c r="P242" s="131">
        <f>+P$3*'Hours - Ex C'!P244</f>
        <v>0</v>
      </c>
      <c r="Q242" s="131">
        <f>+Q$3*'Hours - Ex C'!Q244</f>
        <v>0</v>
      </c>
      <c r="R242" s="131">
        <f>+R$3*'Hours - Ex C'!R244</f>
        <v>0</v>
      </c>
      <c r="S242" s="131">
        <f>+S$3*'Hours - Ex C'!S244</f>
        <v>0</v>
      </c>
      <c r="T242" s="131">
        <f>+T$3*'Hours - Ex C'!T244</f>
        <v>0</v>
      </c>
      <c r="U242" s="131">
        <f>+U$3*'Hours - Ex C'!U244</f>
        <v>0</v>
      </c>
      <c r="V242" s="131">
        <f>+V$3*'Hours - Ex C'!V244</f>
        <v>0</v>
      </c>
      <c r="W242" s="131">
        <f>+W$3*'Hours - Ex C'!W244</f>
        <v>77.953785</v>
      </c>
      <c r="X242" s="131">
        <f>+X$3*'Hours - Ex C'!X244</f>
        <v>39.915265</v>
      </c>
      <c r="Y242" s="131">
        <f>+Y$3*'Hours - Ex C'!Y244</f>
        <v>0</v>
      </c>
      <c r="Z242" s="131">
        <f>+Z$3*'Hours - Ex C'!Z244</f>
        <v>0</v>
      </c>
      <c r="AA242" s="131">
        <f>+AA$3*'Hours - Ex C'!AA244</f>
        <v>0</v>
      </c>
      <c r="AB242" s="131">
        <f>+AB$3*'Hours - Ex C'!AB244</f>
        <v>0</v>
      </c>
    </row>
    <row r="243" spans="1:28" ht="15">
      <c r="A243" s="8" t="s">
        <v>195</v>
      </c>
      <c r="B243" s="132">
        <f t="shared" si="3"/>
        <v>155.90757</v>
      </c>
      <c r="C243" s="131">
        <f>+C$3*'Hours - Ex C'!C245</f>
        <v>0</v>
      </c>
      <c r="D243" s="131">
        <f>+D$3*'Hours - Ex C'!D245</f>
        <v>0</v>
      </c>
      <c r="E243" s="131">
        <f>+E$3*'Hours - Ex C'!E245</f>
        <v>0</v>
      </c>
      <c r="F243" s="131">
        <f>+F$3*'Hours - Ex C'!F245</f>
        <v>0</v>
      </c>
      <c r="G243" s="131">
        <f>+G$3*'Hours - Ex C'!G245</f>
        <v>0</v>
      </c>
      <c r="H243" s="131">
        <f>+H$3*'Hours - Ex C'!H245</f>
        <v>0</v>
      </c>
      <c r="I243" s="131">
        <f>+I$3*'Hours - Ex C'!I245</f>
        <v>0</v>
      </c>
      <c r="J243" s="131">
        <f>+J$3*'Hours - Ex C'!J245</f>
        <v>0</v>
      </c>
      <c r="K243" s="131">
        <f>+K$3*'Hours - Ex C'!K245</f>
        <v>0</v>
      </c>
      <c r="L243" s="131">
        <f>+L$3*'Hours - Ex C'!L245</f>
        <v>0</v>
      </c>
      <c r="M243" s="131">
        <f>+M$3*'Hours - Ex C'!M245</f>
        <v>0</v>
      </c>
      <c r="N243" s="131">
        <f>+N$3*'Hours - Ex C'!N245</f>
        <v>0</v>
      </c>
      <c r="O243" s="131">
        <f>+O$3*'Hours - Ex C'!O245</f>
        <v>0</v>
      </c>
      <c r="P243" s="131">
        <f>+P$3*'Hours - Ex C'!P245</f>
        <v>0</v>
      </c>
      <c r="Q243" s="131">
        <f>+Q$3*'Hours - Ex C'!Q245</f>
        <v>0</v>
      </c>
      <c r="R243" s="131">
        <f>+R$3*'Hours - Ex C'!R245</f>
        <v>0</v>
      </c>
      <c r="S243" s="131">
        <f>+S$3*'Hours - Ex C'!S245</f>
        <v>0</v>
      </c>
      <c r="T243" s="131">
        <f>+T$3*'Hours - Ex C'!T245</f>
        <v>0</v>
      </c>
      <c r="U243" s="131">
        <f>+U$3*'Hours - Ex C'!U245</f>
        <v>0</v>
      </c>
      <c r="V243" s="131">
        <f>+V$3*'Hours - Ex C'!V245</f>
        <v>0</v>
      </c>
      <c r="W243" s="131">
        <f>+W$3*'Hours - Ex C'!W245</f>
        <v>155.90757</v>
      </c>
      <c r="X243" s="131">
        <f>+X$3*'Hours - Ex C'!X245</f>
        <v>0</v>
      </c>
      <c r="Y243" s="131">
        <f>+Y$3*'Hours - Ex C'!Y245</f>
        <v>0</v>
      </c>
      <c r="Z243" s="131">
        <f>+Z$3*'Hours - Ex C'!Z245</f>
        <v>0</v>
      </c>
      <c r="AA243" s="131">
        <f>+AA$3*'Hours - Ex C'!AA245</f>
        <v>0</v>
      </c>
      <c r="AB243" s="131">
        <f>+AB$3*'Hours - Ex C'!AB245</f>
        <v>0</v>
      </c>
    </row>
    <row r="244" spans="1:28" ht="15">
      <c r="A244" s="8" t="s">
        <v>228</v>
      </c>
      <c r="B244" s="132">
        <f t="shared" si="3"/>
        <v>0</v>
      </c>
      <c r="C244" s="131">
        <f>+C$3*'Hours - Ex C'!C246</f>
        <v>0</v>
      </c>
      <c r="D244" s="131">
        <f>+D$3*'Hours - Ex C'!D246</f>
        <v>0</v>
      </c>
      <c r="E244" s="131">
        <f>+E$3*'Hours - Ex C'!E246</f>
        <v>0</v>
      </c>
      <c r="F244" s="131">
        <f>+F$3*'Hours - Ex C'!F246</f>
        <v>0</v>
      </c>
      <c r="G244" s="131">
        <f>+G$3*'Hours - Ex C'!G246</f>
        <v>0</v>
      </c>
      <c r="H244" s="131">
        <f>+H$3*'Hours - Ex C'!H246</f>
        <v>0</v>
      </c>
      <c r="I244" s="131">
        <f>+I$3*'Hours - Ex C'!I246</f>
        <v>0</v>
      </c>
      <c r="J244" s="131">
        <f>+J$3*'Hours - Ex C'!J246</f>
        <v>0</v>
      </c>
      <c r="K244" s="131">
        <f>+K$3*'Hours - Ex C'!K246</f>
        <v>0</v>
      </c>
      <c r="L244" s="131">
        <f>+L$3*'Hours - Ex C'!L246</f>
        <v>0</v>
      </c>
      <c r="M244" s="131">
        <f>+M$3*'Hours - Ex C'!M246</f>
        <v>0</v>
      </c>
      <c r="N244" s="131">
        <f>+N$3*'Hours - Ex C'!N246</f>
        <v>0</v>
      </c>
      <c r="O244" s="131">
        <f>+O$3*'Hours - Ex C'!O246</f>
        <v>0</v>
      </c>
      <c r="P244" s="131">
        <f>+P$3*'Hours - Ex C'!P246</f>
        <v>0</v>
      </c>
      <c r="Q244" s="131">
        <f>+Q$3*'Hours - Ex C'!Q246</f>
        <v>0</v>
      </c>
      <c r="R244" s="131">
        <f>+R$3*'Hours - Ex C'!R246</f>
        <v>0</v>
      </c>
      <c r="S244" s="131">
        <f>+S$3*'Hours - Ex C'!S246</f>
        <v>0</v>
      </c>
      <c r="T244" s="131">
        <f>+T$3*'Hours - Ex C'!T246</f>
        <v>0</v>
      </c>
      <c r="U244" s="131">
        <f>+U$3*'Hours - Ex C'!U246</f>
        <v>0</v>
      </c>
      <c r="V244" s="131">
        <f>+V$3*'Hours - Ex C'!V246</f>
        <v>0</v>
      </c>
      <c r="W244" s="131">
        <f>+W$3*'Hours - Ex C'!W246</f>
        <v>0</v>
      </c>
      <c r="X244" s="131">
        <f>+X$3*'Hours - Ex C'!X246</f>
        <v>0</v>
      </c>
      <c r="Y244" s="131">
        <f>+Y$3*'Hours - Ex C'!Y246</f>
        <v>0</v>
      </c>
      <c r="Z244" s="131">
        <f>+Z$3*'Hours - Ex C'!Z246</f>
        <v>0</v>
      </c>
      <c r="AA244" s="131">
        <f>+AA$3*'Hours - Ex C'!AA246</f>
        <v>0</v>
      </c>
      <c r="AB244" s="131">
        <f>+AB$3*'Hours - Ex C'!AB246</f>
        <v>0</v>
      </c>
    </row>
    <row r="245" spans="1:28" ht="15">
      <c r="A245" s="96"/>
      <c r="B245" s="132">
        <f t="shared" si="3"/>
        <v>0</v>
      </c>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row>
    <row r="246" spans="1:28" ht="15">
      <c r="A246" s="79" t="s">
        <v>306</v>
      </c>
      <c r="B246" s="132">
        <f t="shared" si="3"/>
        <v>0</v>
      </c>
      <c r="C246" s="131">
        <f>+C$3*'Hours - Ex C'!C248</f>
        <v>0</v>
      </c>
      <c r="D246" s="131">
        <f>+D$3*'Hours - Ex C'!D248</f>
        <v>0</v>
      </c>
      <c r="E246" s="131">
        <f>+E$3*'Hours - Ex C'!E248</f>
        <v>0</v>
      </c>
      <c r="F246" s="131">
        <f>+F$3*'Hours - Ex C'!F248</f>
        <v>0</v>
      </c>
      <c r="G246" s="131">
        <f>+G$3*'Hours - Ex C'!G248</f>
        <v>0</v>
      </c>
      <c r="H246" s="131">
        <f>+H$3*'Hours - Ex C'!H248</f>
        <v>0</v>
      </c>
      <c r="I246" s="131">
        <f>+I$3*'Hours - Ex C'!I248</f>
        <v>0</v>
      </c>
      <c r="J246" s="131">
        <f>+J$3*'Hours - Ex C'!J248</f>
        <v>0</v>
      </c>
      <c r="K246" s="131">
        <f>+K$3*'Hours - Ex C'!K248</f>
        <v>0</v>
      </c>
      <c r="L246" s="131">
        <f>+L$3*'Hours - Ex C'!L248</f>
        <v>0</v>
      </c>
      <c r="M246" s="131">
        <f>+M$3*'Hours - Ex C'!M248</f>
        <v>0</v>
      </c>
      <c r="N246" s="131">
        <f>+N$3*'Hours - Ex C'!N248</f>
        <v>0</v>
      </c>
      <c r="O246" s="131">
        <f>+O$3*'Hours - Ex C'!O248</f>
        <v>0</v>
      </c>
      <c r="P246" s="131">
        <f>+P$3*'Hours - Ex C'!P248</f>
        <v>0</v>
      </c>
      <c r="Q246" s="131">
        <f>+Q$3*'Hours - Ex C'!Q248</f>
        <v>0</v>
      </c>
      <c r="R246" s="131">
        <f>+R$3*'Hours - Ex C'!R248</f>
        <v>0</v>
      </c>
      <c r="S246" s="131">
        <f>+S$3*'Hours - Ex C'!S248</f>
        <v>0</v>
      </c>
      <c r="T246" s="131">
        <f>+T$3*'Hours - Ex C'!T248</f>
        <v>0</v>
      </c>
      <c r="U246" s="131">
        <f>+U$3*'Hours - Ex C'!U248</f>
        <v>0</v>
      </c>
      <c r="V246" s="131">
        <f>+V$3*'Hours - Ex C'!V248</f>
        <v>0</v>
      </c>
      <c r="W246" s="131">
        <f>+W$3*'Hours - Ex C'!W248</f>
        <v>0</v>
      </c>
      <c r="X246" s="131">
        <f>+X$3*'Hours - Ex C'!X248</f>
        <v>0</v>
      </c>
      <c r="Y246" s="131">
        <f>+Y$3*'Hours - Ex C'!Y248</f>
        <v>0</v>
      </c>
      <c r="Z246" s="131">
        <f>+Z$3*'Hours - Ex C'!Z248</f>
        <v>0</v>
      </c>
      <c r="AA246" s="131">
        <f>+AA$3*'Hours - Ex C'!AA248</f>
        <v>0</v>
      </c>
      <c r="AB246" s="131">
        <f>+AB$3*'Hours - Ex C'!AB248</f>
        <v>0</v>
      </c>
    </row>
    <row r="247" spans="1:28" ht="15">
      <c r="A247" s="79" t="s">
        <v>307</v>
      </c>
      <c r="B247" s="132">
        <f t="shared" si="3"/>
        <v>0</v>
      </c>
      <c r="C247" s="131">
        <f>+C$3*'Hours - Ex C'!C249</f>
        <v>0</v>
      </c>
      <c r="D247" s="131">
        <f>+D$3*'Hours - Ex C'!D249</f>
        <v>0</v>
      </c>
      <c r="E247" s="131">
        <f>+E$3*'Hours - Ex C'!E249</f>
        <v>0</v>
      </c>
      <c r="F247" s="131">
        <f>+F$3*'Hours - Ex C'!F249</f>
        <v>0</v>
      </c>
      <c r="G247" s="131">
        <f>+G$3*'Hours - Ex C'!G249</f>
        <v>0</v>
      </c>
      <c r="H247" s="131">
        <f>+H$3*'Hours - Ex C'!H249</f>
        <v>0</v>
      </c>
      <c r="I247" s="131">
        <f>+I$3*'Hours - Ex C'!I249</f>
        <v>0</v>
      </c>
      <c r="J247" s="131">
        <f>+J$3*'Hours - Ex C'!J249</f>
        <v>0</v>
      </c>
      <c r="K247" s="131">
        <f>+K$3*'Hours - Ex C'!K249</f>
        <v>0</v>
      </c>
      <c r="L247" s="131">
        <f>+L$3*'Hours - Ex C'!L249</f>
        <v>0</v>
      </c>
      <c r="M247" s="131">
        <f>+M$3*'Hours - Ex C'!M249</f>
        <v>0</v>
      </c>
      <c r="N247" s="131">
        <f>+N$3*'Hours - Ex C'!N249</f>
        <v>0</v>
      </c>
      <c r="O247" s="131">
        <f>+O$3*'Hours - Ex C'!O249</f>
        <v>0</v>
      </c>
      <c r="P247" s="131">
        <f>+P$3*'Hours - Ex C'!P249</f>
        <v>0</v>
      </c>
      <c r="Q247" s="131">
        <f>+Q$3*'Hours - Ex C'!Q249</f>
        <v>0</v>
      </c>
      <c r="R247" s="131">
        <f>+R$3*'Hours - Ex C'!R249</f>
        <v>0</v>
      </c>
      <c r="S247" s="131">
        <f>+S$3*'Hours - Ex C'!S249</f>
        <v>0</v>
      </c>
      <c r="T247" s="131">
        <f>+T$3*'Hours - Ex C'!T249</f>
        <v>0</v>
      </c>
      <c r="U247" s="131">
        <f>+U$3*'Hours - Ex C'!U249</f>
        <v>0</v>
      </c>
      <c r="V247" s="131">
        <f>+V$3*'Hours - Ex C'!V249</f>
        <v>0</v>
      </c>
      <c r="W247" s="131">
        <f>+W$3*'Hours - Ex C'!W249</f>
        <v>0</v>
      </c>
      <c r="X247" s="131">
        <f>+X$3*'Hours - Ex C'!X249</f>
        <v>0</v>
      </c>
      <c r="Y247" s="131">
        <f>+Y$3*'Hours - Ex C'!Y249</f>
        <v>0</v>
      </c>
      <c r="Z247" s="131">
        <f>+Z$3*'Hours - Ex C'!Z249</f>
        <v>0</v>
      </c>
      <c r="AA247" s="131">
        <f>+AA$3*'Hours - Ex C'!AA249</f>
        <v>0</v>
      </c>
      <c r="AB247" s="131">
        <f>+AB$3*'Hours - Ex C'!AB249</f>
        <v>0</v>
      </c>
    </row>
    <row r="248" spans="1:28" ht="15">
      <c r="A248" s="79" t="s">
        <v>308</v>
      </c>
      <c r="B248" s="132">
        <f t="shared" si="3"/>
        <v>0</v>
      </c>
      <c r="C248" s="131">
        <f>+C$3*'Hours - Ex C'!C250</f>
        <v>0</v>
      </c>
      <c r="D248" s="131">
        <f>+D$3*'Hours - Ex C'!D250</f>
        <v>0</v>
      </c>
      <c r="E248" s="131">
        <f>+E$3*'Hours - Ex C'!E250</f>
        <v>0</v>
      </c>
      <c r="F248" s="131">
        <f>+F$3*'Hours - Ex C'!F250</f>
        <v>0</v>
      </c>
      <c r="G248" s="131">
        <f>+G$3*'Hours - Ex C'!G250</f>
        <v>0</v>
      </c>
      <c r="H248" s="131">
        <f>+H$3*'Hours - Ex C'!H250</f>
        <v>0</v>
      </c>
      <c r="I248" s="131">
        <f>+I$3*'Hours - Ex C'!I250</f>
        <v>0</v>
      </c>
      <c r="J248" s="131">
        <f>+J$3*'Hours - Ex C'!J250</f>
        <v>0</v>
      </c>
      <c r="K248" s="131">
        <f>+K$3*'Hours - Ex C'!K250</f>
        <v>0</v>
      </c>
      <c r="L248" s="131">
        <f>+L$3*'Hours - Ex C'!L250</f>
        <v>0</v>
      </c>
      <c r="M248" s="131">
        <f>+M$3*'Hours - Ex C'!M250</f>
        <v>0</v>
      </c>
      <c r="N248" s="131">
        <f>+N$3*'Hours - Ex C'!N250</f>
        <v>0</v>
      </c>
      <c r="O248" s="131">
        <f>+O$3*'Hours - Ex C'!O250</f>
        <v>0</v>
      </c>
      <c r="P248" s="131">
        <f>+P$3*'Hours - Ex C'!P250</f>
        <v>0</v>
      </c>
      <c r="Q248" s="131">
        <f>+Q$3*'Hours - Ex C'!Q250</f>
        <v>0</v>
      </c>
      <c r="R248" s="131">
        <f>+R$3*'Hours - Ex C'!R250</f>
        <v>0</v>
      </c>
      <c r="S248" s="131">
        <f>+S$3*'Hours - Ex C'!S250</f>
        <v>0</v>
      </c>
      <c r="T248" s="131">
        <f>+T$3*'Hours - Ex C'!T250</f>
        <v>0</v>
      </c>
      <c r="U248" s="131">
        <f>+U$3*'Hours - Ex C'!U250</f>
        <v>0</v>
      </c>
      <c r="V248" s="131">
        <f>+V$3*'Hours - Ex C'!V250</f>
        <v>0</v>
      </c>
      <c r="W248" s="131">
        <f>+W$3*'Hours - Ex C'!W250</f>
        <v>0</v>
      </c>
      <c r="X248" s="131">
        <f>+X$3*'Hours - Ex C'!X250</f>
        <v>0</v>
      </c>
      <c r="Y248" s="131">
        <f>+Y$3*'Hours - Ex C'!Y250</f>
        <v>0</v>
      </c>
      <c r="Z248" s="131">
        <f>+Z$3*'Hours - Ex C'!Z250</f>
        <v>0</v>
      </c>
      <c r="AA248" s="131">
        <f>+AA$3*'Hours - Ex C'!AA250</f>
        <v>0</v>
      </c>
      <c r="AB248" s="131">
        <f>+AB$3*'Hours - Ex C'!AB250</f>
        <v>0</v>
      </c>
    </row>
    <row r="249" spans="1:28" ht="15">
      <c r="A249" s="79" t="s">
        <v>309</v>
      </c>
      <c r="B249" s="132">
        <f t="shared" si="3"/>
        <v>0</v>
      </c>
      <c r="C249" s="131">
        <f>+C$3*'Hours - Ex C'!C251</f>
        <v>0</v>
      </c>
      <c r="D249" s="131">
        <f>+D$3*'Hours - Ex C'!D251</f>
        <v>0</v>
      </c>
      <c r="E249" s="131">
        <f>+E$3*'Hours - Ex C'!E251</f>
        <v>0</v>
      </c>
      <c r="F249" s="131">
        <f>+F$3*'Hours - Ex C'!F251</f>
        <v>0</v>
      </c>
      <c r="G249" s="131">
        <f>+G$3*'Hours - Ex C'!G251</f>
        <v>0</v>
      </c>
      <c r="H249" s="131">
        <f>+H$3*'Hours - Ex C'!H251</f>
        <v>0</v>
      </c>
      <c r="I249" s="131">
        <f>+I$3*'Hours - Ex C'!I251</f>
        <v>0</v>
      </c>
      <c r="J249" s="131">
        <f>+J$3*'Hours - Ex C'!J251</f>
        <v>0</v>
      </c>
      <c r="K249" s="131">
        <f>+K$3*'Hours - Ex C'!K251</f>
        <v>0</v>
      </c>
      <c r="L249" s="131">
        <f>+L$3*'Hours - Ex C'!L251</f>
        <v>0</v>
      </c>
      <c r="M249" s="131">
        <f>+M$3*'Hours - Ex C'!M251</f>
        <v>0</v>
      </c>
      <c r="N249" s="131">
        <f>+N$3*'Hours - Ex C'!N251</f>
        <v>0</v>
      </c>
      <c r="O249" s="131">
        <f>+O$3*'Hours - Ex C'!O251</f>
        <v>0</v>
      </c>
      <c r="P249" s="131">
        <f>+P$3*'Hours - Ex C'!P251</f>
        <v>0</v>
      </c>
      <c r="Q249" s="131">
        <f>+Q$3*'Hours - Ex C'!Q251</f>
        <v>0</v>
      </c>
      <c r="R249" s="131">
        <f>+R$3*'Hours - Ex C'!R251</f>
        <v>0</v>
      </c>
      <c r="S249" s="131">
        <f>+S$3*'Hours - Ex C'!S251</f>
        <v>0</v>
      </c>
      <c r="T249" s="131">
        <f>+T$3*'Hours - Ex C'!T251</f>
        <v>0</v>
      </c>
      <c r="U249" s="131">
        <f>+U$3*'Hours - Ex C'!U251</f>
        <v>0</v>
      </c>
      <c r="V249" s="131">
        <f>+V$3*'Hours - Ex C'!V251</f>
        <v>0</v>
      </c>
      <c r="W249" s="131">
        <f>+W$3*'Hours - Ex C'!W251</f>
        <v>0</v>
      </c>
      <c r="X249" s="131">
        <f>+X$3*'Hours - Ex C'!X251</f>
        <v>0</v>
      </c>
      <c r="Y249" s="131">
        <f>+Y$3*'Hours - Ex C'!Y251</f>
        <v>0</v>
      </c>
      <c r="Z249" s="131">
        <f>+Z$3*'Hours - Ex C'!Z251</f>
        <v>0</v>
      </c>
      <c r="AA249" s="131">
        <f>+AA$3*'Hours - Ex C'!AA251</f>
        <v>0</v>
      </c>
      <c r="AB249" s="131">
        <f>+AB$3*'Hours - Ex C'!AB251</f>
        <v>0</v>
      </c>
    </row>
    <row r="250" spans="1:28" ht="15">
      <c r="A250" s="79" t="s">
        <v>310</v>
      </c>
      <c r="B250" s="132">
        <f t="shared" si="3"/>
        <v>0</v>
      </c>
      <c r="C250" s="131">
        <f>+C$3*'Hours - Ex C'!C252</f>
        <v>0</v>
      </c>
      <c r="D250" s="131">
        <f>+D$3*'Hours - Ex C'!D252</f>
        <v>0</v>
      </c>
      <c r="E250" s="131">
        <f>+E$3*'Hours - Ex C'!E252</f>
        <v>0</v>
      </c>
      <c r="F250" s="131">
        <f>+F$3*'Hours - Ex C'!F252</f>
        <v>0</v>
      </c>
      <c r="G250" s="131">
        <f>+G$3*'Hours - Ex C'!G252</f>
        <v>0</v>
      </c>
      <c r="H250" s="131">
        <f>+H$3*'Hours - Ex C'!H252</f>
        <v>0</v>
      </c>
      <c r="I250" s="131">
        <f>+I$3*'Hours - Ex C'!I252</f>
        <v>0</v>
      </c>
      <c r="J250" s="131">
        <f>+J$3*'Hours - Ex C'!J252</f>
        <v>0</v>
      </c>
      <c r="K250" s="131">
        <f>+K$3*'Hours - Ex C'!K252</f>
        <v>0</v>
      </c>
      <c r="L250" s="131">
        <f>+L$3*'Hours - Ex C'!L252</f>
        <v>0</v>
      </c>
      <c r="M250" s="131">
        <f>+M$3*'Hours - Ex C'!M252</f>
        <v>0</v>
      </c>
      <c r="N250" s="131">
        <f>+N$3*'Hours - Ex C'!N252</f>
        <v>0</v>
      </c>
      <c r="O250" s="131">
        <f>+O$3*'Hours - Ex C'!O252</f>
        <v>0</v>
      </c>
      <c r="P250" s="131">
        <f>+P$3*'Hours - Ex C'!P252</f>
        <v>0</v>
      </c>
      <c r="Q250" s="131">
        <f>+Q$3*'Hours - Ex C'!Q252</f>
        <v>0</v>
      </c>
      <c r="R250" s="131">
        <f>+R$3*'Hours - Ex C'!R252</f>
        <v>0</v>
      </c>
      <c r="S250" s="131">
        <f>+S$3*'Hours - Ex C'!S252</f>
        <v>0</v>
      </c>
      <c r="T250" s="131">
        <f>+T$3*'Hours - Ex C'!T252</f>
        <v>0</v>
      </c>
      <c r="U250" s="131">
        <f>+U$3*'Hours - Ex C'!U252</f>
        <v>0</v>
      </c>
      <c r="V250" s="131">
        <f>+V$3*'Hours - Ex C'!V252</f>
        <v>0</v>
      </c>
      <c r="W250" s="131">
        <f>+W$3*'Hours - Ex C'!W252</f>
        <v>0</v>
      </c>
      <c r="X250" s="131">
        <f>+X$3*'Hours - Ex C'!X252</f>
        <v>0</v>
      </c>
      <c r="Y250" s="131">
        <f>+Y$3*'Hours - Ex C'!Y252</f>
        <v>0</v>
      </c>
      <c r="Z250" s="131">
        <f>+Z$3*'Hours - Ex C'!Z252</f>
        <v>0</v>
      </c>
      <c r="AA250" s="131">
        <f>+AA$3*'Hours - Ex C'!AA252</f>
        <v>0</v>
      </c>
      <c r="AB250" s="131">
        <f>+AB$3*'Hours - Ex C'!AB252</f>
        <v>0</v>
      </c>
    </row>
    <row r="251" spans="1:28" ht="15">
      <c r="A251" s="79" t="s">
        <v>311</v>
      </c>
      <c r="B251" s="132">
        <f t="shared" si="3"/>
        <v>0</v>
      </c>
      <c r="C251" s="131">
        <f>+C$3*'Hours - Ex C'!C253</f>
        <v>0</v>
      </c>
      <c r="D251" s="131">
        <f>+D$3*'Hours - Ex C'!D253</f>
        <v>0</v>
      </c>
      <c r="E251" s="131">
        <f>+E$3*'Hours - Ex C'!E253</f>
        <v>0</v>
      </c>
      <c r="F251" s="131">
        <f>+F$3*'Hours - Ex C'!F253</f>
        <v>0</v>
      </c>
      <c r="G251" s="131">
        <f>+G$3*'Hours - Ex C'!G253</f>
        <v>0</v>
      </c>
      <c r="H251" s="131">
        <f>+H$3*'Hours - Ex C'!H253</f>
        <v>0</v>
      </c>
      <c r="I251" s="131">
        <f>+I$3*'Hours - Ex C'!I253</f>
        <v>0</v>
      </c>
      <c r="J251" s="131">
        <f>+J$3*'Hours - Ex C'!J253</f>
        <v>0</v>
      </c>
      <c r="K251" s="131">
        <f>+K$3*'Hours - Ex C'!K253</f>
        <v>0</v>
      </c>
      <c r="L251" s="131">
        <f>+L$3*'Hours - Ex C'!L253</f>
        <v>0</v>
      </c>
      <c r="M251" s="131">
        <f>+M$3*'Hours - Ex C'!M253</f>
        <v>0</v>
      </c>
      <c r="N251" s="131">
        <f>+N$3*'Hours - Ex C'!N253</f>
        <v>0</v>
      </c>
      <c r="O251" s="131">
        <f>+O$3*'Hours - Ex C'!O253</f>
        <v>0</v>
      </c>
      <c r="P251" s="131">
        <f>+P$3*'Hours - Ex C'!P253</f>
        <v>0</v>
      </c>
      <c r="Q251" s="131">
        <f>+Q$3*'Hours - Ex C'!Q253</f>
        <v>0</v>
      </c>
      <c r="R251" s="131">
        <f>+R$3*'Hours - Ex C'!R253</f>
        <v>0</v>
      </c>
      <c r="S251" s="131">
        <f>+S$3*'Hours - Ex C'!S253</f>
        <v>0</v>
      </c>
      <c r="T251" s="131">
        <f>+T$3*'Hours - Ex C'!T253</f>
        <v>0</v>
      </c>
      <c r="U251" s="131">
        <f>+U$3*'Hours - Ex C'!U253</f>
        <v>0</v>
      </c>
      <c r="V251" s="131">
        <f>+V$3*'Hours - Ex C'!V253</f>
        <v>0</v>
      </c>
      <c r="W251" s="131">
        <f>+W$3*'Hours - Ex C'!W253</f>
        <v>0</v>
      </c>
      <c r="X251" s="131">
        <f>+X$3*'Hours - Ex C'!X253</f>
        <v>0</v>
      </c>
      <c r="Y251" s="131">
        <f>+Y$3*'Hours - Ex C'!Y253</f>
        <v>0</v>
      </c>
      <c r="Z251" s="131">
        <f>+Z$3*'Hours - Ex C'!Z253</f>
        <v>0</v>
      </c>
      <c r="AA251" s="131">
        <f>+AA$3*'Hours - Ex C'!AA253</f>
        <v>0</v>
      </c>
      <c r="AB251" s="131">
        <f>+AB$3*'Hours - Ex C'!AB253</f>
        <v>0</v>
      </c>
    </row>
    <row r="252" spans="1:28" ht="15">
      <c r="A252" s="79" t="s">
        <v>312</v>
      </c>
      <c r="B252" s="132">
        <f t="shared" si="3"/>
        <v>0</v>
      </c>
      <c r="C252" s="131">
        <f>+C$3*'Hours - Ex C'!C254</f>
        <v>0</v>
      </c>
      <c r="D252" s="131">
        <f>+D$3*'Hours - Ex C'!D254</f>
        <v>0</v>
      </c>
      <c r="E252" s="131">
        <f>+E$3*'Hours - Ex C'!E254</f>
        <v>0</v>
      </c>
      <c r="F252" s="131">
        <f>+F$3*'Hours - Ex C'!F254</f>
        <v>0</v>
      </c>
      <c r="G252" s="131">
        <f>+G$3*'Hours - Ex C'!G254</f>
        <v>0</v>
      </c>
      <c r="H252" s="131">
        <f>+H$3*'Hours - Ex C'!H254</f>
        <v>0</v>
      </c>
      <c r="I252" s="131">
        <f>+I$3*'Hours - Ex C'!I254</f>
        <v>0</v>
      </c>
      <c r="J252" s="131">
        <f>+J$3*'Hours - Ex C'!J254</f>
        <v>0</v>
      </c>
      <c r="K252" s="131">
        <f>+K$3*'Hours - Ex C'!K254</f>
        <v>0</v>
      </c>
      <c r="L252" s="131">
        <f>+L$3*'Hours - Ex C'!L254</f>
        <v>0</v>
      </c>
      <c r="M252" s="131">
        <f>+M$3*'Hours - Ex C'!M254</f>
        <v>0</v>
      </c>
      <c r="N252" s="131">
        <f>+N$3*'Hours - Ex C'!N254</f>
        <v>0</v>
      </c>
      <c r="O252" s="131">
        <f>+O$3*'Hours - Ex C'!O254</f>
        <v>0</v>
      </c>
      <c r="P252" s="131">
        <f>+P$3*'Hours - Ex C'!P254</f>
        <v>0</v>
      </c>
      <c r="Q252" s="131">
        <f>+Q$3*'Hours - Ex C'!Q254</f>
        <v>0</v>
      </c>
      <c r="R252" s="131">
        <f>+R$3*'Hours - Ex C'!R254</f>
        <v>0</v>
      </c>
      <c r="S252" s="131">
        <f>+S$3*'Hours - Ex C'!S254</f>
        <v>0</v>
      </c>
      <c r="T252" s="131">
        <f>+T$3*'Hours - Ex C'!T254</f>
        <v>0</v>
      </c>
      <c r="U252" s="131">
        <f>+U$3*'Hours - Ex C'!U254</f>
        <v>0</v>
      </c>
      <c r="V252" s="131">
        <f>+V$3*'Hours - Ex C'!V254</f>
        <v>0</v>
      </c>
      <c r="W252" s="131">
        <f>+W$3*'Hours - Ex C'!W254</f>
        <v>0</v>
      </c>
      <c r="X252" s="131">
        <f>+X$3*'Hours - Ex C'!X254</f>
        <v>0</v>
      </c>
      <c r="Y252" s="131">
        <f>+Y$3*'Hours - Ex C'!Y254</f>
        <v>0</v>
      </c>
      <c r="Z252" s="131">
        <f>+Z$3*'Hours - Ex C'!Z254</f>
        <v>0</v>
      </c>
      <c r="AA252" s="131">
        <f>+AA$3*'Hours - Ex C'!AA254</f>
        <v>0</v>
      </c>
      <c r="AB252" s="131">
        <f>+AB$3*'Hours - Ex C'!AB254</f>
        <v>0</v>
      </c>
    </row>
    <row r="253" spans="1:28" ht="15">
      <c r="A253" s="79" t="s">
        <v>313</v>
      </c>
      <c r="B253" s="132">
        <f t="shared" si="3"/>
        <v>10.908104999999999</v>
      </c>
      <c r="C253" s="131">
        <f>+C$3*'Hours - Ex C'!C255</f>
        <v>0</v>
      </c>
      <c r="D253" s="131">
        <f>+D$3*'Hours - Ex C'!D255</f>
        <v>0</v>
      </c>
      <c r="E253" s="131">
        <f>+E$3*'Hours - Ex C'!E255</f>
        <v>0</v>
      </c>
      <c r="F253" s="131">
        <f>+F$3*'Hours - Ex C'!F255</f>
        <v>0</v>
      </c>
      <c r="G253" s="131">
        <f>+G$3*'Hours - Ex C'!G255</f>
        <v>0</v>
      </c>
      <c r="H253" s="131">
        <f>+H$3*'Hours - Ex C'!H255</f>
        <v>0</v>
      </c>
      <c r="I253" s="131">
        <f>+I$3*'Hours - Ex C'!I255</f>
        <v>0</v>
      </c>
      <c r="J253" s="131">
        <f>+J$3*'Hours - Ex C'!J255</f>
        <v>0</v>
      </c>
      <c r="K253" s="131">
        <f>+K$3*'Hours - Ex C'!K255</f>
        <v>0</v>
      </c>
      <c r="L253" s="131">
        <f>+L$3*'Hours - Ex C'!L255</f>
        <v>0</v>
      </c>
      <c r="M253" s="131">
        <f>+M$3*'Hours - Ex C'!M255</f>
        <v>0</v>
      </c>
      <c r="N253" s="131">
        <f>+N$3*'Hours - Ex C'!N255</f>
        <v>0</v>
      </c>
      <c r="O253" s="131">
        <f>+O$3*'Hours - Ex C'!O255</f>
        <v>0</v>
      </c>
      <c r="P253" s="131">
        <f>+P$3*'Hours - Ex C'!P255</f>
        <v>0</v>
      </c>
      <c r="Q253" s="131">
        <f>+Q$3*'Hours - Ex C'!Q255</f>
        <v>0</v>
      </c>
      <c r="R253" s="131">
        <f>+R$3*'Hours - Ex C'!R255</f>
        <v>0</v>
      </c>
      <c r="S253" s="131">
        <f>+S$3*'Hours - Ex C'!S255</f>
        <v>0</v>
      </c>
      <c r="T253" s="131">
        <f>+T$3*'Hours - Ex C'!T255</f>
        <v>0</v>
      </c>
      <c r="U253" s="131">
        <f>+U$3*'Hours - Ex C'!U255</f>
        <v>0</v>
      </c>
      <c r="V253" s="131">
        <f>+V$3*'Hours - Ex C'!V255</f>
        <v>0</v>
      </c>
      <c r="W253" s="131">
        <f>+W$3*'Hours - Ex C'!W255</f>
        <v>0</v>
      </c>
      <c r="X253" s="131">
        <f>+X$3*'Hours - Ex C'!X255</f>
        <v>0</v>
      </c>
      <c r="Y253" s="131">
        <f>+Y$3*'Hours - Ex C'!Y255</f>
        <v>10.908104999999999</v>
      </c>
      <c r="Z253" s="131">
        <f>+Z$3*'Hours - Ex C'!Z255</f>
        <v>0</v>
      </c>
      <c r="AA253" s="131">
        <f>+AA$3*'Hours - Ex C'!AA255</f>
        <v>0</v>
      </c>
      <c r="AB253" s="131">
        <f>+AB$3*'Hours - Ex C'!AB255</f>
        <v>0</v>
      </c>
    </row>
    <row r="254" spans="1:28" ht="15">
      <c r="A254" s="79" t="s">
        <v>314</v>
      </c>
      <c r="B254" s="132">
        <f t="shared" si="3"/>
        <v>0</v>
      </c>
      <c r="C254" s="131">
        <f>+C$3*'Hours - Ex C'!C256</f>
        <v>0</v>
      </c>
      <c r="D254" s="131">
        <f>+D$3*'Hours - Ex C'!D256</f>
        <v>0</v>
      </c>
      <c r="E254" s="131">
        <f>+E$3*'Hours - Ex C'!E256</f>
        <v>0</v>
      </c>
      <c r="F254" s="131">
        <f>+F$3*'Hours - Ex C'!F256</f>
        <v>0</v>
      </c>
      <c r="G254" s="131">
        <f>+G$3*'Hours - Ex C'!G256</f>
        <v>0</v>
      </c>
      <c r="H254" s="131">
        <f>+H$3*'Hours - Ex C'!H256</f>
        <v>0</v>
      </c>
      <c r="I254" s="131">
        <f>+I$3*'Hours - Ex C'!I256</f>
        <v>0</v>
      </c>
      <c r="J254" s="131">
        <f>+J$3*'Hours - Ex C'!J256</f>
        <v>0</v>
      </c>
      <c r="K254" s="131">
        <f>+K$3*'Hours - Ex C'!K256</f>
        <v>0</v>
      </c>
      <c r="L254" s="131">
        <f>+L$3*'Hours - Ex C'!L256</f>
        <v>0</v>
      </c>
      <c r="M254" s="131">
        <f>+M$3*'Hours - Ex C'!M256</f>
        <v>0</v>
      </c>
      <c r="N254" s="131">
        <f>+N$3*'Hours - Ex C'!N256</f>
        <v>0</v>
      </c>
      <c r="O254" s="131">
        <f>+O$3*'Hours - Ex C'!O256</f>
        <v>0</v>
      </c>
      <c r="P254" s="131">
        <f>+P$3*'Hours - Ex C'!P256</f>
        <v>0</v>
      </c>
      <c r="Q254" s="131">
        <f>+Q$3*'Hours - Ex C'!Q256</f>
        <v>0</v>
      </c>
      <c r="R254" s="131">
        <f>+R$3*'Hours - Ex C'!R256</f>
        <v>0</v>
      </c>
      <c r="S254" s="131">
        <f>+S$3*'Hours - Ex C'!S256</f>
        <v>0</v>
      </c>
      <c r="T254" s="131">
        <f>+T$3*'Hours - Ex C'!T256</f>
        <v>0</v>
      </c>
      <c r="U254" s="131">
        <f>+U$3*'Hours - Ex C'!U256</f>
        <v>0</v>
      </c>
      <c r="V254" s="131">
        <f>+V$3*'Hours - Ex C'!V256</f>
        <v>0</v>
      </c>
      <c r="W254" s="131">
        <f>+W$3*'Hours - Ex C'!W256</f>
        <v>0</v>
      </c>
      <c r="X254" s="131">
        <f>+X$3*'Hours - Ex C'!X256</f>
        <v>0</v>
      </c>
      <c r="Y254" s="131">
        <f>+Y$3*'Hours - Ex C'!Y256</f>
        <v>0</v>
      </c>
      <c r="Z254" s="131">
        <f>+Z$3*'Hours - Ex C'!Z256</f>
        <v>0</v>
      </c>
      <c r="AA254" s="131">
        <f>+AA$3*'Hours - Ex C'!AA256</f>
        <v>0</v>
      </c>
      <c r="AB254" s="131">
        <f>+AB$3*'Hours - Ex C'!AB256</f>
        <v>0</v>
      </c>
    </row>
    <row r="255" spans="1:18" ht="15">
      <c r="A255" s="79"/>
      <c r="B255" s="79"/>
      <c r="J255" s="98"/>
      <c r="K255" s="98"/>
      <c r="L255" s="98"/>
      <c r="M255" s="98"/>
      <c r="N255" s="98"/>
      <c r="O255" s="98"/>
      <c r="P255" s="101"/>
      <c r="Q255" s="98"/>
      <c r="R255" s="98"/>
    </row>
  </sheetData>
  <sheetProtection/>
  <printOptions gridLines="1"/>
  <pageMargins left="0.43" right="0.47" top="1.16" bottom="0.83" header="0.67" footer="0.5"/>
  <pageSetup firstPageNumber="1" useFirstPageNumber="1" fitToHeight="0" fitToWidth="1" horizontalDpi="600" verticalDpi="600" orientation="landscape" paperSize="5" scale="48" r:id="rId3"/>
  <headerFooter alignWithMargins="0">
    <oddHeader>&amp;L&amp;14City of Oakley
2017 Cost of Service Study
Costs and Proposed Fee Schedule &amp;C&amp;14Exhibit C&amp;R&amp;14Report Dated March 30, 2017</oddHeader>
    <oddFooter>&amp;CPage &amp;P of &amp;N</oddFooter>
  </headerFooter>
  <rowBreaks count="4" manualBreakCount="4">
    <brk id="21" max="22" man="1"/>
    <brk id="71" max="22" man="1"/>
    <brk id="99" max="22" man="1"/>
    <brk id="154"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Sinclair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Sinclair</dc:creator>
  <cp:keywords/>
  <dc:description/>
  <cp:lastModifiedBy>Libby Vreonis</cp:lastModifiedBy>
  <cp:lastPrinted>2023-05-03T15:24:06Z</cp:lastPrinted>
  <dcterms:created xsi:type="dcterms:W3CDTF">2003-08-05T04:06:03Z</dcterms:created>
  <dcterms:modified xsi:type="dcterms:W3CDTF">2023-05-03T18:40:09Z</dcterms:modified>
  <cp:category/>
  <cp:version/>
  <cp:contentType/>
  <cp:contentStatus/>
</cp:coreProperties>
</file>